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budar" reservationPassword="0"/>
  <workbookPr/>
  <bookViews>
    <workbookView xWindow="240" yWindow="120" windowWidth="14940" windowHeight="9225" activeTab="0"/>
  </bookViews>
  <sheets>
    <sheet name="Rekapitulace" sheetId="1" r:id="rId1"/>
    <sheet name="000" sheetId="2" r:id="rId2"/>
    <sheet name="SO 000" sheetId="3" r:id="rId3"/>
    <sheet name="SO 101" sheetId="4" r:id="rId4"/>
    <sheet name="SO 101.1" sheetId="5" r:id="rId5"/>
    <sheet name="SO 901" sheetId="6" r:id="rId6"/>
  </sheets>
  <definedNames/>
  <calcPr/>
  <webPublishing/>
</workbook>
</file>

<file path=xl/sharedStrings.xml><?xml version="1.0" encoding="utf-8"?>
<sst xmlns="http://schemas.openxmlformats.org/spreadsheetml/2006/main" count="1161" uniqueCount="364">
  <si>
    <t>Firma: Krajská správa a údržba silnic Vysočiny, příspěvková organizace</t>
  </si>
  <si>
    <t>Rekapitulace ceny</t>
  </si>
  <si>
    <t>Stavba: SFDI 2023 F - II/523 Větrný Jeníkov průtah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</si>
  <si>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</si>
  <si>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</si>
  <si>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</si>
  <si>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</si>
  <si>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</si>
  <si>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</si>
  <si>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</si>
  <si>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</si>
  <si>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</si>
  <si>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</si>
  <si>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</si>
  <si>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</si>
  <si>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SFDI 2023 F</t>
  </si>
  <si>
    <t>II/523 Větrný Jeníkov průtah</t>
  </si>
  <si>
    <t>O</t>
  </si>
  <si>
    <t>Rozpočet:</t>
  </si>
  <si>
    <t>0,00</t>
  </si>
  <si>
    <t>15,00</t>
  </si>
  <si>
    <t>21,00</t>
  </si>
  <si>
    <t>3</t>
  </si>
  <si>
    <t>2</t>
  </si>
  <si>
    <t>000</t>
  </si>
  <si>
    <t>Vedlejší a ostatní náklady - městys Větrný Jeníkov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</si>
  <si>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</si>
  <si>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</si>
  <si>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</si>
  <si>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</si>
  <si>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</si>
  <si>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</si>
  <si>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</si>
  <si>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</si>
  <si>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</si>
  <si>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</si>
  <si>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</si>
  <si>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</si>
  <si>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</si>
  <si>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</si>
  <si>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</si>
  <si>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</si>
  <si>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</si>
  <si>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</si>
  <si>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</si>
  <si>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</si>
  <si>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</si>
  <si>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</si>
  <si>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ZRÍZ NEBO ZAJIŠT OCHRANU INŽENÝRSKÝCH SÍTÍ</t>
  </si>
  <si>
    <t>KPL</t>
  </si>
  <si>
    <t>PP</t>
  </si>
  <si>
    <t>náklady na vytyčení inženýrských sítí na staveništi</t>
  </si>
  <si>
    <t>VV</t>
  </si>
  <si>
    <t>TS</t>
  </si>
  <si>
    <t>zahrnuje veškeré náklady spojené s objednatelem požadovanými zarízeními</t>
  </si>
  <si>
    <t>02911</t>
  </si>
  <si>
    <t>OSTATNÍ POŽADAVKY - GEODETICKÉ ZAMERENÍ</t>
  </si>
  <si>
    <t>HM</t>
  </si>
  <si>
    <t>veškerá zaměření nutná pro realizaci stavby</t>
  </si>
  <si>
    <t>zahrnuje veškeré náklady spojené s objednatelem požadovanými pracemi</t>
  </si>
  <si>
    <t>02944</t>
  </si>
  <si>
    <t>OSTAT POŽADAVKY - DOKUMENTACE SKUTEC PROVEDENÍ V DIGIT FORME</t>
  </si>
  <si>
    <t>doložení provedených prací a doložení skutečného provedení stavby na podkladu KM  
Jedná se o zaměření skutečného provedení stavby ke kolaudaci vč. digitální podoby, vytyčení hranic pozemků a obvodu stavby</t>
  </si>
  <si>
    <t>02960</t>
  </si>
  <si>
    <t>OSTATNÍ POŽADAVKY - ODBORNÝ DOZOR</t>
  </si>
  <si>
    <t>Kompletní práce související se zajištěním BOZP na stavbě – práce související s plánem BOZP</t>
  </si>
  <si>
    <t>zahrnuje veškeré náklady spojené s objednatelem požadovaným dozorem</t>
  </si>
  <si>
    <t>03100</t>
  </si>
  <si>
    <t>ZARÍZENÍ STAVENIŠTE - ZRÍZENÍ, PROVOZ, DEMONTÁŽ</t>
  </si>
  <si>
    <t>Zahrnuje zejména náklady na:  
- požadavky související s vybudováním, provozem a likvidací zařízení staveniště  
- přípravu staveniště včetně zajištění přístupu pro provádění prací</t>
  </si>
  <si>
    <t>zahrnuje objednatelem povolené náklady na porízení (event. pronájem), provozování, udržování a likvidaci zhotovitelova zarízení</t>
  </si>
  <si>
    <t>03350</t>
  </si>
  <si>
    <t>SLUŽBY ZAJIŠTUJÍCÍ REGUL, PREVED A OCHRANU VEREJ DOPRAVY</t>
  </si>
  <si>
    <t>čerpáno se souhlasem investra chodníku případně jeho TDS 
zpracování DIO, vč. zřízení a odstranění přechodného dopravního značení v rámci přípravných prací a realizace mimo hlavní uazavírku silnice (pracovní místo) 
Zajištění vydání všech potřebných rozhodnutí a stanovení pro přechodnou úpravu provozu na pozemních komunikacích dle zpracované projektové dokumentace a dle vyjádření dotčených orgánů; 
-Soustavnou péči zhotovitele o kvalitní značení  
-Zabezpečení změny dopravního značení</t>
  </si>
  <si>
    <t>zahrnuje objednatelem povolené náklady na služby pro zhotovitele</t>
  </si>
  <si>
    <t>SO 000</t>
  </si>
  <si>
    <t>Ostatní a všeobecné náklady - KSÚSV</t>
  </si>
  <si>
    <t>20</t>
  </si>
  <si>
    <t>02610</t>
  </si>
  <si>
    <t>ZKOUŠENÍ KONSTRUKCÍ A PRACÍ ZKUŠEBNOU ZHOTOVITELE</t>
  </si>
  <si>
    <t>KPL = stavba</t>
  </si>
  <si>
    <t>zahrnuje veškeré náklady spojené s objednatelem požadovanými zkouškami</t>
  </si>
  <si>
    <t>27</t>
  </si>
  <si>
    <t>OSTATNÍ POŽADAVKY - GEODETICKÉ ZAMĚŘENÍ</t>
  </si>
  <si>
    <t>Vytyčení inženýrských sítí na stavbě, KPL=stavba</t>
  </si>
  <si>
    <t>28</t>
  </si>
  <si>
    <t>KM</t>
  </si>
  <si>
    <t>pro realizaci stavby</t>
  </si>
  <si>
    <t>zaměření na stavbě - geodetické zaměření asfaltových vrstev ACL  a ACO, recyklace</t>
  </si>
  <si>
    <t>33</t>
  </si>
  <si>
    <t>OSTAT POŽADAVKY - DOKUMENTACE SKUTEČ PROVEDENÍ V DIGIT FORMĚ</t>
  </si>
  <si>
    <t>36</t>
  </si>
  <si>
    <t>02946</t>
  </si>
  <si>
    <t>R</t>
  </si>
  <si>
    <t>OSTAT POŽADAVKY - PASPORTIZACE A FOTODOKUMENTACE STAVBY</t>
  </si>
  <si>
    <t>pasportizace a fotodokumentace nemovitostí kolem silnice II/523 
2*0,425=0,850 [A] 
pasportizace a fotodokumentace stavby 
0,425=0,425 [B] 
A+B=1,275 [C]</t>
  </si>
  <si>
    <t>položka zahrnuje:     
- fotodokumentaci zadavatelem požadovaného děje a konstrukcí v požadovaných časových intervalech     
- zadavatelem specifikované výstupy (fotografie v papírovém a digitálním formátu) v požadovaném počtu</t>
  </si>
  <si>
    <t>39</t>
  </si>
  <si>
    <t>02991</t>
  </si>
  <si>
    <t>OSTATNÍ POŽADAVKY - INFORMAČNÍ TABULE</t>
  </si>
  <si>
    <t>KUS</t>
  </si>
  <si>
    <t>Rozměr 2,5 x 1,75 m</t>
  </si>
  <si>
    <t>položka zahrnuje:     
- dodání a osazení informačních tabulí     
- veškeré nosné a upevňovací konstrukce     
- základové konstrukce včetně nutných zemních prací     
- demontáž a odvoz po skončení platnosti     
- případně nutné opravy poškozených částí během platnosti</t>
  </si>
  <si>
    <t>40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</si>
  <si>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</si>
  <si>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</si>
  <si>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41</t>
  </si>
  <si>
    <t>03101</t>
  </si>
  <si>
    <t>KOMPLETNÍ PRÁCE SOUVISEJÍCÍ SE ZAJIŠTĚNÍM BOZP NA STAVBĚ</t>
  </si>
  <si>
    <t>42</t>
  </si>
  <si>
    <t>03730</t>
  </si>
  <si>
    <t>POMOC PRÁCE ZAJIŠŤ NEBO ZŘÍZ OCHRANU INŽENÝRSKÝCH SÍTÍ</t>
  </si>
  <si>
    <t>zahrnuje objednatelem povolené náklady na požadovaná zařízení zhotovitele</t>
  </si>
  <si>
    <t>SO 101</t>
  </si>
  <si>
    <t>Komunikace II/523 v km 15,185 - 15,610 - KSÚSV</t>
  </si>
  <si>
    <t>014101</t>
  </si>
  <si>
    <t>POPLATKY ZA SKLÁDKU</t>
  </si>
  <si>
    <t>M3</t>
  </si>
  <si>
    <t>kamenivo, zemina 2000 kg/m3</t>
  </si>
  <si>
    <t>seříznuté krajnice 
(173+165)*0,5*0,1=16,900 [A] 
zemina z příkop 
173*0,25=43,250 [B] 
A+B=60,150 [C]</t>
  </si>
  <si>
    <t>zahrnuje veškeré poplatky provozovateli skládky související s uložením odpadu na skládce.</t>
  </si>
  <si>
    <t>18</t>
  </si>
  <si>
    <t>014132</t>
  </si>
  <si>
    <t>POPLATKY ZA SKLÁDKU TYP S-NO (NEBEZPEČNÝ ODPAD)</t>
  </si>
  <si>
    <t>T</t>
  </si>
  <si>
    <t>Nebezpečný odpad( např. dehtové penetrační makadamy...), 2200 kg/m3</t>
  </si>
  <si>
    <t>frézovaná z vrstvy ACL  
- přebytečné množství, které nebude zapracováno do recyklace za studena</t>
  </si>
  <si>
    <t>Zemní práce</t>
  </si>
  <si>
    <t>85</t>
  </si>
  <si>
    <t>113728</t>
  </si>
  <si>
    <t>FRÉZOVÁNÍ ZPEVNĚNÝCH PLOCH ASFALTOVÝCH, ODVOZ DO 20KM</t>
  </si>
  <si>
    <t>frézování tl. 50 mm vrstvy ACO  - doplnění nezpevněných sjezdů, krajnic, zbytek odvoz na KSÚSV cestmistrovství Polná 
425*6,5*0,05=138,125 [A] 
frézování tl. 50 mm vrstvy ACL - doplnění profilu při recyklaci za studena, zbytek odvoz na skládku 
425*6,5*0,05=138,125 [B] 
A+B=276,250 [C]</t>
  </si>
  <si>
    <t>Položka zahrnuje veškerou manipulaci s vybouranou sutí a s vybouranými hmotami vč. uložení na skládku (vč. urovnání do figury).     
Nezahrnuje poplatek za skládku.</t>
  </si>
  <si>
    <t>105</t>
  </si>
  <si>
    <t>12922</t>
  </si>
  <si>
    <t>ČIŠTĚNÍ KRAJNIC OD NÁNOSU TL. DO 100MM</t>
  </si>
  <si>
    <t>M2</t>
  </si>
  <si>
    <t>seříznutí a odtěžení stávající nezpevněné krajnice v tl. 100 mm 
(173+165)*0,5=169,000 [A]</t>
  </si>
  <si>
    <t>- vodorovná a svislá doprava, přemístění, přeložení, manipulace s výkopkem a uložení na skládku (bez poplatku)</t>
  </si>
  <si>
    <t>107</t>
  </si>
  <si>
    <t>12931</t>
  </si>
  <si>
    <t>ČIŠTĚNÍ PŘÍKOPŮ OD NÁNOSU DO 0,25M3/M</t>
  </si>
  <si>
    <t>M</t>
  </si>
  <si>
    <t>409</t>
  </si>
  <si>
    <t>129957</t>
  </si>
  <si>
    <t>ČIŠTĚNÍ POTRUBÍ DN DO 500MM</t>
  </si>
  <si>
    <t>čištění propustku vč. vtoku, výtoku a příp. tokových jímek</t>
  </si>
  <si>
    <t>km 15,358 horská vpusť 
pročištění potrubí, vč. vtoku a dna u vtoku</t>
  </si>
  <si>
    <t>Vodorovné konstrukce</t>
  </si>
  <si>
    <t>217</t>
  </si>
  <si>
    <t>465512</t>
  </si>
  <si>
    <t>DLAŽBY Z LOMOVÉHO KAMENE NA MC</t>
  </si>
  <si>
    <t>Včetně betonového lože tl. 100 mm.</t>
  </si>
  <si>
    <t>km 15,358 horská vpusť 
- odláždění vtoku a dna  
(2*1,50+1,5*2,5)*0,10=0,675 [A]</t>
  </si>
  <si>
    <t>položka zahrnuje:     
- nutné zemní práce (svahování, úpravu pláně a pod.)     
- zřízení spojovací vrstvy     
- zřízení lože dlažby z cementové malty předepsané kvality a předepsané tloušťky     
- dodávku a položení dlažby z lomového kamene      
- spárování, těsnění, tmelení a vyplnění spar MC případně s vyklínováním     
- úprava povrchu pro odvedení srážkové vody     
- nezahrnuje podklad pod dlažbu</t>
  </si>
  <si>
    <t>Komunikace</t>
  </si>
  <si>
    <t>243</t>
  </si>
  <si>
    <t>567504</t>
  </si>
  <si>
    <t>VRSTVY PRO OBNOVU A OPRAVY RECYK ZA STUDENA CEM A ASF EMULZÍ</t>
  </si>
  <si>
    <t>tl. 150 až 250 mm     
Recyklace rozfrézování a recyklace vrstev technologií za studena dle TP 208. Daná recyklace bude provedena s doplněním drobným drceným kamenivem s přídavkem cementu a asfaltové emulze dle TP 208 "Recyklace konstrukčních vrstev netuhých vozovek za studena". RS 0/32 CA (na místě),tl. 150-250mm, vč. rozfrézování, reprofilace a přehrnutí profilu, vč. průkazních zkoušek.     
dávkování pojiv bude určeno na základě průkazních zkoušek včetně provedení vyrovnávky příčného a podélného sklonu do předepsaných profilů, vč. zhutnění.</t>
  </si>
  <si>
    <t>recyklace za studena RS CA tl. 200 mm s asfaltovou emulzí 
425*6,5*0,2=552,500 [A]</t>
  </si>
  <si>
    <t>- dodání materiálů předepsaných pro recyklaci za studena     
- provedení recyklace dle předepsaného technologického předpisu, zhutnění vrstvy v předepsané tloušťce     
- zřízení vrstvy bez rozlišení šířky, pokládání vrstvy po etapách     
- úpravu napojení, ukončení     
- nezahrnuje postřiky, nátěry</t>
  </si>
  <si>
    <t>250</t>
  </si>
  <si>
    <t>56962</t>
  </si>
  <si>
    <t>ZPEVNĚNÍ KRAJNIC Z RECYKLOVANÉHO MATERIÁLU TL DO 100MM</t>
  </si>
  <si>
    <t>Bude využit recyklovaný materiál ze stavby nebo ze skládky investora.</t>
  </si>
  <si>
    <t>materiál bude dodán ze stavby 
(173+165)*0,5=169,000 [A]</t>
  </si>
  <si>
    <t>- očištění podkladu    
- uložení recyklátu, zhutnění vrstvy    
- zřízení vrstvy bez rozlišení šířky, pokládání vrstvy po etapách, včetně pracovních spar a spojů    
- úpravu napojení, ukončení     
- nezahrnuje postřiky, nátěry</t>
  </si>
  <si>
    <t>254</t>
  </si>
  <si>
    <t>572123</t>
  </si>
  <si>
    <t>INFILTRAČNÍ POSTŘIK Z EMULZE DO 1,0KG/M2</t>
  </si>
  <si>
    <t>infiltrační postřik PI-E pod ACL 16+ 
425*6,5=2 762,500 [A]</t>
  </si>
  <si>
    <t>- dodání všech předepsaných materiálů pro postřiky v předepsaném množství     
- provedení dle předepsaného technologického předpisu     
- zřízení vrstvy bez rozlišení šířky, pokládání vrstvy po etapách     
- úpravu napojení, ukončení</t>
  </si>
  <si>
    <t>257</t>
  </si>
  <si>
    <t>572213</t>
  </si>
  <si>
    <t>SPOJOVACÍ POSTŘIK Z EMULZE DO 0,5KG/M2</t>
  </si>
  <si>
    <t>spojovací postřik PS-E mezi ACL a ACO 
425*6,5=2 762,500 [A] 
zpevněné sjezdy 
125=125,000 [B] 
A+B=2 887,500 [C]</t>
  </si>
  <si>
    <t>274</t>
  </si>
  <si>
    <t>574A44</t>
  </si>
  <si>
    <t>ASFALTOVÝ BETON PRO OBRUSNÉ VRSTVY ACO 11+, 11S TL. 50MM</t>
  </si>
  <si>
    <t>ACO 11+ 50/70</t>
  </si>
  <si>
    <t>ACO 11+ tl. 50 mm 
425*6,5=2 762,500 [A] 
zpevněné sjezdy 
125=125,000 [B] 
A+B=2 887,500 [C]</t>
  </si>
  <si>
    <t>- dodání směsi v požadované kvalitě     
- očištění podkladu     
- uložení směsi dle předepsaného technologického předpisu, zhutnění vrstvy v předepsané tloušťce     
- zřízení vrstvy bez rozlišení šířky, pokládání vrstvy po etapách, včetně pracovních spar a spojů     
- úpravu napojení, ukončení podél obrubníků, dilatačních zařízení, odvodňovacích proužků, odvodňovačů, vpustí, šachet a pod.     
- nezahrnuje postřiky, nátěry     
- nezahrnuje těsnění podél obrubníků, dilatačních zařízení, odvodňovacích proužků, odvodňovačů, vpustí, šachet a pod.</t>
  </si>
  <si>
    <t>410</t>
  </si>
  <si>
    <t>574C46</t>
  </si>
  <si>
    <t>ASFALTOVÝ BETON PRO LOŽNÍ VRSTVY ACL 16+, 16S TL. 50MM</t>
  </si>
  <si>
    <t>ACL 16+ 50/70</t>
  </si>
  <si>
    <t>ACL 16+ tl. 50 mm 
425*6,5=2 762,500 [A]</t>
  </si>
  <si>
    <t>411</t>
  </si>
  <si>
    <t>58910</t>
  </si>
  <si>
    <t>VÝPLŇ SPAR ASFALTEM</t>
  </si>
  <si>
    <t>výplň spár po řezání krytu 
předpoklad 55 m</t>
  </si>
  <si>
    <t>položka zahrnuje:     
- dodávku materiálu     
- vyčištění a výplň spar tímto materiálem</t>
  </si>
  <si>
    <t>8</t>
  </si>
  <si>
    <t>Potrubí</t>
  </si>
  <si>
    <t>364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</si>
  <si>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</si>
  <si>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</si>
  <si>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</si>
  <si>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365</t>
  </si>
  <si>
    <t>89922</t>
  </si>
  <si>
    <t>VÝŠKOVÁ ÚPRAVA MŘÍŽÍ</t>
  </si>
  <si>
    <t>366</t>
  </si>
  <si>
    <t>89923</t>
  </si>
  <si>
    <t>VÝŠKOVÁ ÚPRAVA KRYCÍCH HRNCŮ</t>
  </si>
  <si>
    <t>Ostatní konstrukce a práce</t>
  </si>
  <si>
    <t>396</t>
  </si>
  <si>
    <t>935212</t>
  </si>
  <si>
    <t>PŘÍKOPOVÉ ŽLABY Z BETON TVÁRNIC ŠÍŘ DO 600MM DO BETONU TL 100MM</t>
  </si>
  <si>
    <t>betonové žlaby u opěrné zdi v km 15,360-15,393  
pouze v případě porušení nebo rozbití při provádění recyklace za studena 
předpoklad 20% délky 
ČERPÁNÍ SE SOUHLASEM TDS 
33*0,20=6,600 [A]</t>
  </si>
  <si>
    <t>položka zahrnuje:     
- dodávku a uložení příkopových tvárnic předepsaného rozměru a kvality     
- dodání a rozprostření lože z předepsaného materiálu v předepsané kvalitěa v předepsané tloušťce     
- veškerou manipulaci s materiálem, vnitrostaveništní i mimostaveništní dopravu     
- ukončení, patky, spárování     
- měří se v metrech běžných délky osy žlabu</t>
  </si>
  <si>
    <t>402</t>
  </si>
  <si>
    <t>93808</t>
  </si>
  <si>
    <t>OČIŠTĚNÍ VOZOVEK ZAMETENÍM</t>
  </si>
  <si>
    <t>425*6,5=2 762,500 [A]</t>
  </si>
  <si>
    <t>položka zahrnuje očištění předepsaným způsobem včetně odklizení vzniklého odpadu</t>
  </si>
  <si>
    <t>403</t>
  </si>
  <si>
    <t>93811</t>
  </si>
  <si>
    <t>OČIŠTĚNÍ ASFALTOVÝCH VOZOVEK UMYTÍM VODOU</t>
  </si>
  <si>
    <t>408</t>
  </si>
  <si>
    <t>93852</t>
  </si>
  <si>
    <t>OČIŠTĚNÍ BETON KONSTR OD VEGETACE</t>
  </si>
  <si>
    <t>vyčištění betonového žlabu probíhajícího podél opěrné zdi v km 15,360 - 15,393 
33*0,5=16,500 [A]</t>
  </si>
  <si>
    <t>91</t>
  </si>
  <si>
    <t>Doplňující konstrukce a práce</t>
  </si>
  <si>
    <t>419</t>
  </si>
  <si>
    <t>9113A1</t>
  </si>
  <si>
    <t>SVODIDLO OCEL SILNIČ JEDNOSTR, ÚROVEŇ ZADRŽ N1, N2 - DODÁVKA A MONTÁŽ</t>
  </si>
  <si>
    <t>nová svodidla v zatáčce v km 15,256 - 15,298 
42=42,000 [A]</t>
  </si>
  <si>
    <t>položka zahrnuje:     
- kompletní dodávku všech dílů ocelového svodidla s předepsanou povrchovou úpravou včetně spojovacích prvků     
- montáž a osazení svodidla, osazení sloupků zaberaněním nebo osazením do betonových bloků (včetně betonových bloků a nutných zemních prací     
- ukončení zapuštěním do betonových bloků (včetně betonového bloku a nutných zemních prací) nebo koncovkou     
- přechod na jiný typ svodidla nebo přes mostní závěr     
- ochranu proti bludným proudům a vývody pro jejich měření     
nezahrnuje odrazky nebo retroreflexní fólie</t>
  </si>
  <si>
    <t>421</t>
  </si>
  <si>
    <t>9113A3</t>
  </si>
  <si>
    <t>SVODIDLO OCEL SILNIČ JEDNOSTR, ÚROVEŇ ZADRŽ N1, N2 - DEMONTÁŽ S PŘESUNEM</t>
  </si>
  <si>
    <t>stávající ocelová svodidla v km 15,278 - 15,298 
odvoz na skládku KSÚSV  
20=20,000 [A]</t>
  </si>
  <si>
    <t>položka zahrnuje:     
- demontáž a odstranění zařízení     
- jeho odvoz na předepsané místo</t>
  </si>
  <si>
    <t>423</t>
  </si>
  <si>
    <t>91228</t>
  </si>
  <si>
    <t>SMĚROVÉ SLOUPKY Z PLAST HMOT VČETNĚ ODRAZNÉHO PÁSKU</t>
  </si>
  <si>
    <t>doplnění chybějících směrových sloupků 
bílá barva - 10=10,000 [A] 
červená barva - 4=4,000 [B] 
A+B=14,000 [C]</t>
  </si>
  <si>
    <t>položka zahrnuje:     
- dodání a osazení sloupku včetně nutných zemních prací     
- vnitrostaveništní a mimostaveništní doprava     
- odrazky plastové nebo z retroreflexní fólie</t>
  </si>
  <si>
    <t>426</t>
  </si>
  <si>
    <t>91267</t>
  </si>
  <si>
    <t>ODRAZKY NA SVODIDLA</t>
  </si>
  <si>
    <t>- kompletní dodávka se všemi pomocnými a doplňujícími pracemi a součástmi</t>
  </si>
  <si>
    <t>443</t>
  </si>
  <si>
    <t>915111</t>
  </si>
  <si>
    <t>VODOROVNÉ DOPRAVNÍ ZNAČENÍ BARVOU HLADKÉ - DODÁVKA A POKLÁDKA</t>
  </si>
  <si>
    <t>VDZ  tl. 125 mm 
425*2*0,125=106,250 [A]</t>
  </si>
  <si>
    <t>položka zahrnuje:     
- dodání a pokládku nátěrového materiálu (měří se pouze natíraná plocha)     
- předznačení a reflexní úpravu</t>
  </si>
  <si>
    <t>485</t>
  </si>
  <si>
    <t>919111</t>
  </si>
  <si>
    <t>ŘEZÁNÍ ASFALTOVÉHO KRYTU VOZOVEK TL DO 50MM</t>
  </si>
  <si>
    <t>položka zahrnuje řezání vozovkové vrstvy v předepsané tloušťce, včetně spotřeby vody</t>
  </si>
  <si>
    <t>SO 101.1</t>
  </si>
  <si>
    <t>Obruby a odvodnění - městys Větrný Jeníkov</t>
  </si>
  <si>
    <t>015111</t>
  </si>
  <si>
    <t>POPLATKY ZA LIKVIDACI ODPADU NEKONTAMINOVANÝCH - 17 05 04  VYTEŽENÉ ZEMINY A HORNINY -  I. TRÍDA TEŽITELNOSTI</t>
  </si>
  <si>
    <t>60,9*1,8=109,620 [A]</t>
  </si>
  <si>
    <t>1. Položka obsahuje:  
 – veškeré poplatky provozovateli skládky, recyklacní linky nebo jiného zarízení na zpracování nebo likvidaci odpadu související s prevzetím, uložením, zpracováním nebo likvidací odpadu  
2. Položka neobsahuje:  
 – náklady spojené s dopravou odpadu z místa stavby na místo prevzetí provozovatelem skládky, recyklacní linky nebo jiného zarízení na zpracování nebo likvidaci odpadu  
3. Zpusob merení:  
Tunou se rozumí hmotnost odpadu vytrídeného v souladu se zákonem c. 541/2020 Sb., o nakládání s odpady, v platném znení.</t>
  </si>
  <si>
    <t>015130</t>
  </si>
  <si>
    <t>POPLATKY ZA LIKVIDACI ODPADU NEKONTAMINOVANÝCH - 17 03 02  VYBOURANÝ ASFALTOVÝ BETON BEZ DEHTU</t>
  </si>
  <si>
    <t>44*0,1*2,4=10,560 [A]</t>
  </si>
  <si>
    <t>11313</t>
  </si>
  <si>
    <t>ODSTRANENÍ KRYTU ZPEVNENÝCH PLOCH S ASFALTOVÝM POJIVEM</t>
  </si>
  <si>
    <t>odvoz na skládku dle dispozic zhotovitele 44*0,1=4,400 [A]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</si>
  <si>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</si>
  <si>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11352</t>
  </si>
  <si>
    <t>ODSTRANENÍ CHODNÍKOVÝCH A SILNICNÍCH OBRUBNÍKU BETONOVÝCH</t>
  </si>
  <si>
    <t>20=20,000 [A]</t>
  </si>
  <si>
    <t>12273</t>
  </si>
  <si>
    <t>ODKOPÁVKY A PROKOPÁVKY OBECNÉ TR. I</t>
  </si>
  <si>
    <t>odkop pro obruby a MK, odvoz na skládku dle dispozic zhotovitele 51,9=51,900 [A]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</si>
  <si>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zhutnení podloží, prípadne i svahu vc. svahování  
- zrízení stupnu v podloží a lavic na svazích, není-li pro tyto práce zrízena samostatná položka  
- udržování výkopište a jeho ochrana proti vode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</si>
  <si>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13273</t>
  </si>
  <si>
    <t>HLOUBENÍ RÝH ŠÍR DO 2M PAŽ I NEPAŽ TR. I</t>
  </si>
  <si>
    <t>přípojky uličních vpustí 25*0,8*1,5=30,000 [A]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</si>
  <si>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</si>
  <si>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7</t>
  </si>
  <si>
    <t>17120</t>
  </si>
  <si>
    <t>ULOŽENÍ SYPANINY DO NÁSYPU A NA SKLÁDKY BEZ ZHUTNENÍ</t>
  </si>
  <si>
    <t>vytlačená kubatura odkop 51,9=51,900 [A] 
vytlačená kubatura přípojky UV 25*0,8*0,45=9,000 [B] 
Celkové množství 60.900000=60,900 [C]</t>
  </si>
  <si>
    <t>položka zahrnuje:  
- kompletní provedení zemní konstrukce do predepsaného tvaru  
- ošetrení úložište po celou dobu práce v nem vc. klimatických opatrení  
- ztížení v okolí vedení, konstrukcí a objektu a jejich docasné zajištení  
- ztížení provádení ve ztížených podmínkách a stísnených prostorech  
- ztížené ukládání sypaniny pod vodu  
- ukládání po vrstvách a po jiných nutných cástech (figurách) vc. dosypávek  
- spouštení a nošení materiálu  
- úprava, ocištení a ochrana podloží a svahu  
- svahování, uzavírání povrchu svahu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</si>
  <si>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17411</t>
  </si>
  <si>
    <t>ZÁSYP JAM A RÝH ZEMINOU SE ZHUTNENÍM</t>
  </si>
  <si>
    <t>přípojky uličních vpustí 25*0,8*1,05=21,000 [A]</t>
  </si>
  <si>
    <t>položka zahrnuje:  
- kompletní provedení zemní konstrukce vc. výberu vhodného materiálu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</si>
  <si>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17581</t>
  </si>
  <si>
    <t>OBSYP POTRUBÍ A OBJEKTU Z NAKUPOVANÝCH MATERIÁLU</t>
  </si>
  <si>
    <t>přípojky uličních vpustí 25*0,8*0,35=7,000 [A]</t>
  </si>
  <si>
    <t>položka zahrnuje:  
- kompletní provedení zemní konstrukce vcetne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  
- zemina vytlacená potrubím o DN do 180mm se od kubatury obsypu neodecítá</t>
  </si>
  <si>
    <t>18110</t>
  </si>
  <si>
    <t>ÚPRAVA PLÁNE SE ZHUTNENÍM V HORNINE TR. I</t>
  </si>
  <si>
    <t>103,5=103,500 [A]</t>
  </si>
  <si>
    <t>položka zahrnuje úpravu pláne vcetne vyrovnání výškových rozdílu. Míru zhutnení urcuje projekt.</t>
  </si>
  <si>
    <t>11</t>
  </si>
  <si>
    <t>18231</t>
  </si>
  <si>
    <t>ROZPROSTRENÍ ORNICE V ROVINE V TL DO 0,10M</t>
  </si>
  <si>
    <t>18=18,000 [A]</t>
  </si>
  <si>
    <t>položka zahrnuje:  
nutné premístení ornice z docasných skládek vzdálených do 50m  
rozprostrení ornice v predepsané tlouštce v rovine a ve svahu do 1:5</t>
  </si>
  <si>
    <t>12</t>
  </si>
  <si>
    <t>18242</t>
  </si>
  <si>
    <t>ZALOŽENÍ TRÁVNÍKU HYDROOSEVEM NA ORNICI</t>
  </si>
  <si>
    <t>Zahrnuje dodání predepsané travní smesi, hydroosev na ornici, zalévání, první pokosení, to vše bez ohledu na sklon terénu</t>
  </si>
  <si>
    <t>13</t>
  </si>
  <si>
    <t>45157</t>
  </si>
  <si>
    <t>PODKLADNÍ A VÝPLNOVÉ VRSTVY Z KAMENIVA TEŽENÉHO</t>
  </si>
  <si>
    <t>přípojky uličních vpustí 25*0,8*0,1=2,000 [A]</t>
  </si>
  <si>
    <t>položka zahrnuje dodávku predepsaného kameniva, mimostaveništní a vnitrostaveništní dopravu a jeho uložení  
není-li v zadávací dokumentaci uvedeno jinak, jedná se o nakupovaný materiál</t>
  </si>
  <si>
    <t>14</t>
  </si>
  <si>
    <t>56334</t>
  </si>
  <si>
    <t>VOZOVKOVÉ VRSTVY ZE ŠTERKODRTI TL. DO 200MM</t>
  </si>
  <si>
    <t>104=104,000 [A]</t>
  </si>
  <si>
    <t>- dodání kameniva predepsané kvality a zrnitosti  
- rozprostrení a zhutnení vrstvy v predepsané tlouštce  
- zrízení vrstvy bez rozlišení šírky, pokládání vrstvy po etapách  
- nezahrnuje postriky, nátery</t>
  </si>
  <si>
    <t>15</t>
  </si>
  <si>
    <t>INFILTRACNÍ POSTRIK Z EMULZE DO 1,0KG/M2</t>
  </si>
  <si>
    <t>INFILTRAČNÍ POSTŘIK ASF.EMULZE 1,0 kg/m2 PI,EK 52=52,000 [A]</t>
  </si>
  <si>
    <t>- dodání všech predepsaných materiálu pro postriky v predepsaném množství  
- provedení dle predepsaného technologického predpisu  
- zrízení vrstvy bez rozlišení šírky, pokládání vrstvy po etapách  
- úpravu napojení, ukoncení</t>
  </si>
  <si>
    <t>16</t>
  </si>
  <si>
    <t>572211</t>
  </si>
  <si>
    <t>SPOJOVACÍ POSTRIK Z ASFALTU DO 0,5KG/M2</t>
  </si>
  <si>
    <t>SPOJOVACÍ POSTŘIK ASF.EMULZE 0.25 kg/m2 PS, E 52=52,000 [A]</t>
  </si>
  <si>
    <t>17</t>
  </si>
  <si>
    <t>52=52,000 [A]</t>
  </si>
  <si>
    <t>- dodání smesi v požadované kvalite  
- ocištení podkladu  
- uložení smesi dle predepsaného technologického predpisu, zhutnení vrstvy v predepsané tlouštce  
- zrízení vrstvy bez rozlišení šírky, pokládání vrstvy po etapách, vcetne pracovních spar a spoju  
- úpravu napojení, ukoncení podél obrubníku, dilatacních zarízení, odvodnovacích proužku, odvodnovacu, vpustí, šachet a pod.  
- nezahrnuje postriky, nátery  
- nezahrnuje tesnení podél obrubníku, dilatacních zarízení, odvodnovacích proužku, odvodnovacu, vpustí, šachet a pod.</t>
  </si>
  <si>
    <t>19</t>
  </si>
  <si>
    <t>VÝPLN SPAR ASFALTEM</t>
  </si>
  <si>
    <t>24=24,000 [A]</t>
  </si>
  <si>
    <t>položka zahrnuje:  
- dodávku predepsaného materiálu  
- vycištení a výpln spar tímto materiálem</t>
  </si>
  <si>
    <t>87133</t>
  </si>
  <si>
    <t>POTRUBÍ Z TRUB PLASTOVÝCH TLAKOVÝCH HRDLOVÝCH DN DO 150MM</t>
  </si>
  <si>
    <t>Přípojky uličních vpustí PVC DN150 25=25,000 [A]</t>
  </si>
  <si>
    <t>položky pro zhotovení potrubí platí bez ohledu na sklon  
zahrnuje:  
- výrobní dokumentaci (vcetne technologického predpisu)  
- dodání veškerého trubního a pomocného materiálu  (trouby,  trubky,  tvarovky,  spojovací a tesnící  materiál a pod.), podperných, závesných a upevnovacích prvku, vcetne potrebných úprav  
- úprava a príprava podkladu a podper, ocištení a ošetrení podkladu a podper  
- zrízení plne funkcního potrubí, kompletní soustavy, podle príslušného technologického predpisu  
- zrízení potrubí i jednotlivých cástí po etapách, vcetne pracovních spar a spoju, pracovního zaslepení koncu a pod.  
- úprava prostupu, pruchodu  šachtami a komorami, okolí podper a vyústení, zaústení, napojení, vyvedení a upevnení odpad. výustí  
- ochrana potrubí náterem (vc. úpravy povrchu), prípadne izolací, nejsou-li tyto práce predmetem jiné položky  
- úprava, ocištení a ošetrení prostoru kolem potrubí  
- položky platí pro práce provádené v prostoru zapaženém i nezapaženém a i v kolektorech, chránickách  
- položky zahrnují i práce spojené s nutnými obtoky, prevádením a cerpáním vody  
nezahrnuje tlakové zkoušky ani proplach a dezinfekci</t>
  </si>
  <si>
    <t>21</t>
  </si>
  <si>
    <t>89712</t>
  </si>
  <si>
    <t>VPUST KANALIZACNÍ ULICNÍ KOMPLETNÍ Z BETONOVÝCH DÍLCU</t>
  </si>
  <si>
    <t>8=8,000 [A]</t>
  </si>
  <si>
    <t>položka zahrnuje:  
- dodávku a osazení predepsaných dílu vcetne mríže  
- výpln, tesnení  a tmelení spar a spoju,  
- opatrení  povrchu  betonu  izolací  proti zemní vlhkosti v cástech, kde prijdou do styku se zeminou nebo kamenivem,  
- predepsané podkladní konstrukce</t>
  </si>
  <si>
    <t>22</t>
  </si>
  <si>
    <t>917224</t>
  </si>
  <si>
    <t>SILNICNÍ A CHODNÍKOVÉ OBRUBY Z BETONOVÝCH OBRUBNÍKU ŠÍR 150MM</t>
  </si>
  <si>
    <t>ABO 15/25 206=206,000 [A] 
ABO přechod L/P 20=20,000 [B] 
ABO 15/15 61=61,000 [C] 
Celkové množství 287.000000=287,000 [D]</t>
  </si>
  <si>
    <t>Položka zahrnuje:  
dodání a pokládku betonových obrubníku o rozmerech predepsaných zadávací dokumentací  
betonové lože i bocní betonovou operku.</t>
  </si>
  <si>
    <t>23</t>
  </si>
  <si>
    <t>91726</t>
  </si>
  <si>
    <t>NÁTOKOVÉ OBRUBNÍKY KERB S VPUSTÍ</t>
  </si>
  <si>
    <t>Obrubníky KERB (dle specifikace MEA)</t>
  </si>
  <si>
    <t>58=58,000 [A]</t>
  </si>
  <si>
    <t>24</t>
  </si>
  <si>
    <t>REZÁNÍ ASFALTOVÉHO KRYTU VOZOVEK TL DO 50MM</t>
  </si>
  <si>
    <t>položka zahrnuje rezání vozovkové vrstvy v predepsané tlouštce, vcetne spotreby vody</t>
  </si>
  <si>
    <t>25</t>
  </si>
  <si>
    <t>96687</t>
  </si>
  <si>
    <t>VYBOURÁNÍ ULICNÍCH VPUSTÍ KOMPLETNÍCH</t>
  </si>
  <si>
    <t>odvoz a uložení na skládku dle dispozic zhotovitele 6=6,000 [A]</t>
  </si>
  <si>
    <t>položka zahrnuje:  
- kompletní bourací práce vcetne nezbytného rozsahu zemních prací,  
- veškerou manipulaci s vybouranou sutí a hmotami vcetne uložení na skládku,  
- veškeré další práce plynoucí z technologického predpisu a z platných predpisu,  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</si>
  <si>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>SO 901</t>
  </si>
  <si>
    <t>DIO - KSÚSV</t>
  </si>
  <si>
    <t>02710</t>
  </si>
  <si>
    <t>POMOC PRÁCE ZŘÍZ NEBO ZAJIŠŤ OBJÍŽĎKY A PŘÍSTUP CESTY</t>
  </si>
  <si>
    <t>Zajištění dopravně inženýrského opatření včetně projednání     
s Policiií ČR a získání povolení uzavírky silnice</t>
  </si>
  <si>
    <t>zahrnuje veškeré náklady spojené s objednatelem požadovanými zařízeními</t>
  </si>
  <si>
    <t>02720</t>
  </si>
  <si>
    <t>POMOC PRÁCE ZŘÍZ NEBO ZAJIŠŤ REGULACI A OCHRANU DOPRAVY</t>
  </si>
  <si>
    <t>KPL = stavba     
Veškeré přechodné svislé i vodorovné dopravní značení, dopravní zařízení, výstražné vozíky, montáž, demontáž, pronájem, pravidelnou kontrolu, údržbu, servis, přemisťování, přeznačování a manipulaci s nimi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</si>
</sst>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SUM(C10:C14)</f>
      </c>
      <c s="1"/>
      <c s="1"/>
    </row>
    <row r="7" spans="1:5" ht="12.75" customHeight="1">
      <c r="A7" s="1"/>
      <c s="4" t="s">
        <v>5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'000'!I3</f>
      </c>
      <c s="21">
        <f>'000'!O2</f>
      </c>
      <c s="21">
        <f>C10+D10</f>
      </c>
    </row>
    <row r="11" spans="1:5" ht="12.75" customHeight="1">
      <c r="A11" s="20" t="s">
        <v>75</v>
      </c>
      <c s="20" t="s">
        <v>76</v>
      </c>
      <c s="21">
        <f>'SO 000'!I3</f>
      </c>
      <c s="21">
        <f>'SO 000'!O2</f>
      </c>
      <c s="21">
        <f>C11+D11</f>
      </c>
    </row>
    <row r="12" spans="1:5" ht="12.75" customHeight="1">
      <c r="A12" s="20" t="s">
        <v>113</v>
      </c>
      <c s="20" t="s">
        <v>114</v>
      </c>
      <c s="21">
        <f>'SO 101'!I3</f>
      </c>
      <c s="21">
        <f>'SO 101'!O2</f>
      </c>
      <c s="21">
        <f>C12+D12</f>
      </c>
    </row>
    <row r="13" spans="1:5" ht="12.75" customHeight="1">
      <c r="A13" s="20" t="s">
        <v>253</v>
      </c>
      <c s="20" t="s">
        <v>254</v>
      </c>
      <c s="21">
        <f>'SO 101.1'!I3</f>
      </c>
      <c s="21">
        <f>'SO 101.1'!O2</f>
      </c>
      <c s="21">
        <f>C13+D13</f>
      </c>
    </row>
    <row r="14" spans="1:5" ht="12.75" customHeight="1">
      <c r="A14" s="20" t="s">
        <v>355</v>
      </c>
      <c s="20" t="s">
        <v>356</v>
      </c>
      <c s="21">
        <f>'SO 901'!I3</f>
      </c>
      <c s="21">
        <f>'SO 901'!O2</f>
      </c>
      <c s="21">
        <f>C14+D14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51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54</v>
      </c>
    </row>
    <row r="13" spans="1:16" ht="12.75">
      <c r="A13" s="25" t="s">
        <v>45</v>
      </c>
      <c s="29" t="s">
        <v>23</v>
      </c>
      <c s="29" t="s">
        <v>55</v>
      </c>
      <c s="25" t="s">
        <v>47</v>
      </c>
      <c s="30" t="s">
        <v>56</v>
      </c>
      <c s="31" t="s">
        <v>57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58</v>
      </c>
    </row>
    <row r="15" spans="1:5" ht="12.75">
      <c r="A15" s="36" t="s">
        <v>52</v>
      </c>
      <c r="E15" s="37" t="s">
        <v>47</v>
      </c>
    </row>
    <row r="16" spans="1:5" ht="12.75">
      <c r="A16" t="s">
        <v>53</v>
      </c>
      <c r="E16" s="35" t="s">
        <v>59</v>
      </c>
    </row>
    <row r="17" spans="1:16" ht="12.75">
      <c r="A17" s="25" t="s">
        <v>45</v>
      </c>
      <c s="29" t="s">
        <v>22</v>
      </c>
      <c s="29" t="s">
        <v>60</v>
      </c>
      <c s="25" t="s">
        <v>47</v>
      </c>
      <c s="30" t="s">
        <v>61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51">
      <c r="A18" s="34" t="s">
        <v>50</v>
      </c>
      <c r="E18" s="35" t="s">
        <v>62</v>
      </c>
    </row>
    <row r="19" spans="1:5" ht="12.75">
      <c r="A19" s="36" t="s">
        <v>52</v>
      </c>
      <c r="E19" s="37" t="s">
        <v>47</v>
      </c>
    </row>
    <row r="20" spans="1:5" ht="12.75">
      <c r="A20" t="s">
        <v>53</v>
      </c>
      <c r="E20" s="35" t="s">
        <v>59</v>
      </c>
    </row>
    <row r="21" spans="1:16" ht="12.75">
      <c r="A21" s="25" t="s">
        <v>45</v>
      </c>
      <c s="29" t="s">
        <v>33</v>
      </c>
      <c s="29" t="s">
        <v>63</v>
      </c>
      <c s="25" t="s">
        <v>47</v>
      </c>
      <c s="30" t="s">
        <v>64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25.5">
      <c r="A22" s="34" t="s">
        <v>50</v>
      </c>
      <c r="E22" s="35" t="s">
        <v>65</v>
      </c>
    </row>
    <row r="23" spans="1:5" ht="12.75">
      <c r="A23" s="36" t="s">
        <v>52</v>
      </c>
      <c r="E23" s="37" t="s">
        <v>47</v>
      </c>
    </row>
    <row r="24" spans="1:5" ht="12.75">
      <c r="A24" t="s">
        <v>53</v>
      </c>
      <c r="E24" s="35" t="s">
        <v>66</v>
      </c>
    </row>
    <row r="25" spans="1:16" ht="12.75">
      <c r="A25" s="25" t="s">
        <v>45</v>
      </c>
      <c s="29" t="s">
        <v>35</v>
      </c>
      <c s="29" t="s">
        <v>67</v>
      </c>
      <c s="25" t="s">
        <v>47</v>
      </c>
      <c s="30" t="s">
        <v>68</v>
      </c>
      <c s="31" t="s">
        <v>49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38.25">
      <c r="A26" s="34" t="s">
        <v>50</v>
      </c>
      <c r="E26" s="35" t="s">
        <v>69</v>
      </c>
    </row>
    <row r="27" spans="1:5" ht="12.75">
      <c r="A27" s="36" t="s">
        <v>52</v>
      </c>
      <c r="E27" s="37" t="s">
        <v>47</v>
      </c>
    </row>
    <row r="28" spans="1:5" ht="25.5">
      <c r="A28" t="s">
        <v>53</v>
      </c>
      <c r="E28" s="35" t="s">
        <v>70</v>
      </c>
    </row>
    <row r="29" spans="1:16" ht="12.75">
      <c r="A29" s="25" t="s">
        <v>45</v>
      </c>
      <c s="29" t="s">
        <v>37</v>
      </c>
      <c s="29" t="s">
        <v>71</v>
      </c>
      <c s="25" t="s">
        <v>47</v>
      </c>
      <c s="30" t="s">
        <v>72</v>
      </c>
      <c s="31" t="s">
        <v>49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02">
      <c r="A30" s="34" t="s">
        <v>50</v>
      </c>
      <c r="E30" s="35" t="s">
        <v>73</v>
      </c>
    </row>
    <row r="31" spans="1:5" ht="12.75">
      <c r="A31" s="36" t="s">
        <v>52</v>
      </c>
      <c r="E31" s="37" t="s">
        <v>47</v>
      </c>
    </row>
    <row r="32" spans="1:5" ht="12.75">
      <c r="A32" t="s">
        <v>53</v>
      </c>
      <c r="E32" s="35" t="s">
        <v>74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75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75</v>
      </c>
      <c s="6"/>
      <c s="18" t="s">
        <v>76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25" t="s">
        <v>45</v>
      </c>
      <c s="29" t="s">
        <v>77</v>
      </c>
      <c s="29" t="s">
        <v>78</v>
      </c>
      <c s="25" t="s">
        <v>47</v>
      </c>
      <c s="30" t="s">
        <v>79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80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81</v>
      </c>
    </row>
    <row r="13" spans="1:16" ht="12.75">
      <c r="A13" s="25" t="s">
        <v>45</v>
      </c>
      <c s="29" t="s">
        <v>82</v>
      </c>
      <c s="29" t="s">
        <v>55</v>
      </c>
      <c s="25" t="s">
        <v>47</v>
      </c>
      <c s="30" t="s">
        <v>83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84</v>
      </c>
    </row>
    <row r="15" spans="1:5" ht="12.75">
      <c r="A15" s="36" t="s">
        <v>52</v>
      </c>
      <c r="E15" s="37" t="s">
        <v>47</v>
      </c>
    </row>
    <row r="16" spans="1:5" ht="12.75">
      <c r="A16" t="s">
        <v>53</v>
      </c>
      <c r="E16" s="35" t="s">
        <v>59</v>
      </c>
    </row>
    <row r="17" spans="1:16" ht="12.75">
      <c r="A17" s="25" t="s">
        <v>45</v>
      </c>
      <c s="29" t="s">
        <v>85</v>
      </c>
      <c s="29" t="s">
        <v>55</v>
      </c>
      <c s="25" t="s">
        <v>29</v>
      </c>
      <c s="30" t="s">
        <v>83</v>
      </c>
      <c s="31" t="s">
        <v>86</v>
      </c>
      <c s="32">
        <v>0.425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87</v>
      </c>
    </row>
    <row r="19" spans="1:5" ht="25.5">
      <c r="A19" s="36" t="s">
        <v>52</v>
      </c>
      <c r="E19" s="37" t="s">
        <v>88</v>
      </c>
    </row>
    <row r="20" spans="1:5" ht="12.75">
      <c r="A20" t="s">
        <v>53</v>
      </c>
      <c r="E20" s="35" t="s">
        <v>59</v>
      </c>
    </row>
    <row r="21" spans="1:16" ht="12.75">
      <c r="A21" s="25" t="s">
        <v>45</v>
      </c>
      <c s="29" t="s">
        <v>89</v>
      </c>
      <c s="29" t="s">
        <v>60</v>
      </c>
      <c s="25" t="s">
        <v>47</v>
      </c>
      <c s="30" t="s">
        <v>90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80</v>
      </c>
    </row>
    <row r="23" spans="1:5" ht="12.75">
      <c r="A23" s="36" t="s">
        <v>52</v>
      </c>
      <c r="E23" s="37" t="s">
        <v>47</v>
      </c>
    </row>
    <row r="24" spans="1:5" ht="12.75">
      <c r="A24" t="s">
        <v>53</v>
      </c>
      <c r="E24" s="35" t="s">
        <v>59</v>
      </c>
    </row>
    <row r="25" spans="1:16" ht="12.75">
      <c r="A25" s="25" t="s">
        <v>45</v>
      </c>
      <c s="29" t="s">
        <v>91</v>
      </c>
      <c s="29" t="s">
        <v>92</v>
      </c>
      <c s="25" t="s">
        <v>93</v>
      </c>
      <c s="30" t="s">
        <v>94</v>
      </c>
      <c s="31" t="s">
        <v>86</v>
      </c>
      <c s="32">
        <v>1.275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47</v>
      </c>
    </row>
    <row r="27" spans="1:5" ht="63.75">
      <c r="A27" s="36" t="s">
        <v>52</v>
      </c>
      <c r="E27" s="37" t="s">
        <v>95</v>
      </c>
    </row>
    <row r="28" spans="1:5" ht="63.75">
      <c r="A28" t="s">
        <v>53</v>
      </c>
      <c r="E28" s="35" t="s">
        <v>96</v>
      </c>
    </row>
    <row r="29" spans="1:16" ht="12.75">
      <c r="A29" s="25" t="s">
        <v>45</v>
      </c>
      <c s="29" t="s">
        <v>97</v>
      </c>
      <c s="29" t="s">
        <v>98</v>
      </c>
      <c s="25" t="s">
        <v>47</v>
      </c>
      <c s="30" t="s">
        <v>99</v>
      </c>
      <c s="31" t="s">
        <v>100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101</v>
      </c>
    </row>
    <row r="31" spans="1:5" ht="12.75">
      <c r="A31" s="36" t="s">
        <v>52</v>
      </c>
      <c r="E31" s="37" t="s">
        <v>47</v>
      </c>
    </row>
    <row r="32" spans="1:5" ht="76.5">
      <c r="A32" t="s">
        <v>53</v>
      </c>
      <c r="E32" s="35" t="s">
        <v>102</v>
      </c>
    </row>
    <row r="33" spans="1:16" ht="12.75">
      <c r="A33" s="25" t="s">
        <v>45</v>
      </c>
      <c s="29" t="s">
        <v>103</v>
      </c>
      <c s="29" t="s">
        <v>67</v>
      </c>
      <c s="25" t="s">
        <v>47</v>
      </c>
      <c s="30" t="s">
        <v>104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80</v>
      </c>
    </row>
    <row r="35" spans="1:5" ht="12.75">
      <c r="A35" s="36" t="s">
        <v>52</v>
      </c>
      <c r="E35" s="37" t="s">
        <v>47</v>
      </c>
    </row>
    <row r="36" spans="1:5" ht="25.5">
      <c r="A36" t="s">
        <v>53</v>
      </c>
      <c r="E36" s="35" t="s">
        <v>105</v>
      </c>
    </row>
    <row r="37" spans="1:16" ht="12.75">
      <c r="A37" s="25" t="s">
        <v>45</v>
      </c>
      <c s="29" t="s">
        <v>106</v>
      </c>
      <c s="29" t="s">
        <v>107</v>
      </c>
      <c s="25" t="s">
        <v>93</v>
      </c>
      <c s="30" t="s">
        <v>108</v>
      </c>
      <c s="31" t="s">
        <v>49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80</v>
      </c>
    </row>
    <row r="39" spans="1:5" ht="12.75">
      <c r="A39" s="36" t="s">
        <v>52</v>
      </c>
      <c r="E39" s="37" t="s">
        <v>47</v>
      </c>
    </row>
    <row r="40" spans="1:5" ht="12.75">
      <c r="A40" t="s">
        <v>53</v>
      </c>
      <c r="E40" s="35" t="s">
        <v>59</v>
      </c>
    </row>
    <row r="41" spans="1:16" ht="12.75">
      <c r="A41" s="25" t="s">
        <v>45</v>
      </c>
      <c s="29" t="s">
        <v>109</v>
      </c>
      <c s="29" t="s">
        <v>110</v>
      </c>
      <c s="25" t="s">
        <v>47</v>
      </c>
      <c s="30" t="s">
        <v>111</v>
      </c>
      <c s="31" t="s">
        <v>49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80</v>
      </c>
    </row>
    <row r="43" spans="1:5" ht="12.75">
      <c r="A43" s="36" t="s">
        <v>52</v>
      </c>
      <c r="E43" s="37" t="s">
        <v>47</v>
      </c>
    </row>
    <row r="44" spans="1:5" ht="12.75">
      <c r="A44" t="s">
        <v>53</v>
      </c>
      <c r="E44" s="35" t="s">
        <v>112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0+O8+O17+O34+O39+O68+O81+O98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113</v>
      </c>
      <c s="38">
        <f>0+I8+I17+I34+I39+I68+I81+I98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113</v>
      </c>
      <c s="6"/>
      <c s="18" t="s">
        <v>114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33</v>
      </c>
      <c s="29" t="s">
        <v>115</v>
      </c>
      <c s="25" t="s">
        <v>22</v>
      </c>
      <c s="30" t="s">
        <v>116</v>
      </c>
      <c s="31" t="s">
        <v>117</v>
      </c>
      <c s="32">
        <v>60.15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118</v>
      </c>
    </row>
    <row r="11" spans="1:5" ht="63.75">
      <c r="A11" s="36" t="s">
        <v>52</v>
      </c>
      <c r="E11" s="37" t="s">
        <v>119</v>
      </c>
    </row>
    <row r="12" spans="1:5" ht="25.5">
      <c r="A12" t="s">
        <v>53</v>
      </c>
      <c r="E12" s="35" t="s">
        <v>120</v>
      </c>
    </row>
    <row r="13" spans="1:16" ht="12.75">
      <c r="A13" s="25" t="s">
        <v>45</v>
      </c>
      <c s="29" t="s">
        <v>121</v>
      </c>
      <c s="29" t="s">
        <v>122</v>
      </c>
      <c s="25" t="s">
        <v>47</v>
      </c>
      <c s="30" t="s">
        <v>123</v>
      </c>
      <c s="31" t="s">
        <v>124</v>
      </c>
      <c s="32">
        <v>50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125</v>
      </c>
    </row>
    <row r="15" spans="1:5" ht="25.5">
      <c r="A15" s="36" t="s">
        <v>52</v>
      </c>
      <c r="E15" s="37" t="s">
        <v>126</v>
      </c>
    </row>
    <row r="16" spans="1:5" ht="25.5">
      <c r="A16" t="s">
        <v>53</v>
      </c>
      <c r="E16" s="35" t="s">
        <v>120</v>
      </c>
    </row>
    <row r="17" spans="1:18" ht="12.75" customHeight="1">
      <c r="A17" s="6" t="s">
        <v>43</v>
      </c>
      <c s="6"/>
      <c s="40" t="s">
        <v>29</v>
      </c>
      <c s="6"/>
      <c s="27" t="s">
        <v>127</v>
      </c>
      <c s="6"/>
      <c s="6"/>
      <c s="6"/>
      <c s="41">
        <f>0+Q17</f>
      </c>
      <c r="O17">
        <f>0+R17</f>
      </c>
      <c r="Q17">
        <f>0+I18+I22+I26+I30</f>
      </c>
      <c>
        <f>0+O18+O22+O26+O30</f>
      </c>
    </row>
    <row r="18" spans="1:16" ht="12.75">
      <c r="A18" s="25" t="s">
        <v>45</v>
      </c>
      <c s="29" t="s">
        <v>128</v>
      </c>
      <c s="29" t="s">
        <v>129</v>
      </c>
      <c s="25" t="s">
        <v>47</v>
      </c>
      <c s="30" t="s">
        <v>130</v>
      </c>
      <c s="31" t="s">
        <v>117</v>
      </c>
      <c s="32">
        <v>276.25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89.25">
      <c r="A20" s="36" t="s">
        <v>52</v>
      </c>
      <c r="E20" s="37" t="s">
        <v>131</v>
      </c>
    </row>
    <row r="21" spans="1:5" ht="38.25">
      <c r="A21" t="s">
        <v>53</v>
      </c>
      <c r="E21" s="35" t="s">
        <v>132</v>
      </c>
    </row>
    <row r="22" spans="1:16" ht="12.75">
      <c r="A22" s="25" t="s">
        <v>45</v>
      </c>
      <c s="29" t="s">
        <v>133</v>
      </c>
      <c s="29" t="s">
        <v>134</v>
      </c>
      <c s="25" t="s">
        <v>47</v>
      </c>
      <c s="30" t="s">
        <v>135</v>
      </c>
      <c s="31" t="s">
        <v>136</v>
      </c>
      <c s="32">
        <v>169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25.5">
      <c r="A24" s="36" t="s">
        <v>52</v>
      </c>
      <c r="E24" s="37" t="s">
        <v>137</v>
      </c>
    </row>
    <row r="25" spans="1:5" ht="25.5">
      <c r="A25" t="s">
        <v>53</v>
      </c>
      <c r="E25" s="35" t="s">
        <v>138</v>
      </c>
    </row>
    <row r="26" spans="1:16" ht="12.75">
      <c r="A26" s="25" t="s">
        <v>45</v>
      </c>
      <c s="29" t="s">
        <v>139</v>
      </c>
      <c s="29" t="s">
        <v>140</v>
      </c>
      <c s="25" t="s">
        <v>47</v>
      </c>
      <c s="30" t="s">
        <v>141</v>
      </c>
      <c s="31" t="s">
        <v>142</v>
      </c>
      <c s="32">
        <v>173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12.75">
      <c r="A28" s="36" t="s">
        <v>52</v>
      </c>
      <c r="E28" s="37" t="s">
        <v>47</v>
      </c>
    </row>
    <row r="29" spans="1:5" ht="25.5">
      <c r="A29" t="s">
        <v>53</v>
      </c>
      <c r="E29" s="35" t="s">
        <v>138</v>
      </c>
    </row>
    <row r="30" spans="1:16" ht="12.75">
      <c r="A30" s="25" t="s">
        <v>45</v>
      </c>
      <c s="29" t="s">
        <v>143</v>
      </c>
      <c s="29" t="s">
        <v>144</v>
      </c>
      <c s="25" t="s">
        <v>47</v>
      </c>
      <c s="30" t="s">
        <v>145</v>
      </c>
      <c s="31" t="s">
        <v>142</v>
      </c>
      <c s="32">
        <v>10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146</v>
      </c>
    </row>
    <row r="32" spans="1:5" ht="25.5">
      <c r="A32" s="36" t="s">
        <v>52</v>
      </c>
      <c r="E32" s="37" t="s">
        <v>147</v>
      </c>
    </row>
    <row r="33" spans="1:5" ht="25.5">
      <c r="A33" t="s">
        <v>53</v>
      </c>
      <c r="E33" s="35" t="s">
        <v>138</v>
      </c>
    </row>
    <row r="34" spans="1:18" ht="12.75" customHeight="1">
      <c r="A34" s="6" t="s">
        <v>43</v>
      </c>
      <c s="6"/>
      <c s="40" t="s">
        <v>33</v>
      </c>
      <c s="6"/>
      <c s="27" t="s">
        <v>148</v>
      </c>
      <c s="6"/>
      <c s="6"/>
      <c s="6"/>
      <c s="41">
        <f>0+Q34</f>
      </c>
      <c r="O34">
        <f>0+R34</f>
      </c>
      <c r="Q34">
        <f>0+I35</f>
      </c>
      <c>
        <f>0+O35</f>
      </c>
    </row>
    <row r="35" spans="1:16" ht="12.75">
      <c r="A35" s="25" t="s">
        <v>45</v>
      </c>
      <c s="29" t="s">
        <v>149</v>
      </c>
      <c s="29" t="s">
        <v>150</v>
      </c>
      <c s="25" t="s">
        <v>47</v>
      </c>
      <c s="30" t="s">
        <v>151</v>
      </c>
      <c s="31" t="s">
        <v>117</v>
      </c>
      <c s="32">
        <v>0.675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152</v>
      </c>
    </row>
    <row r="37" spans="1:5" ht="38.25">
      <c r="A37" s="36" t="s">
        <v>52</v>
      </c>
      <c r="E37" s="37" t="s">
        <v>153</v>
      </c>
    </row>
    <row r="38" spans="1:5" ht="114.75">
      <c r="A38" t="s">
        <v>53</v>
      </c>
      <c r="E38" s="35" t="s">
        <v>154</v>
      </c>
    </row>
    <row r="39" spans="1:18" ht="12.75" customHeight="1">
      <c r="A39" s="6" t="s">
        <v>43</v>
      </c>
      <c s="6"/>
      <c s="40" t="s">
        <v>35</v>
      </c>
      <c s="6"/>
      <c s="27" t="s">
        <v>155</v>
      </c>
      <c s="6"/>
      <c s="6"/>
      <c s="6"/>
      <c s="41">
        <f>0+Q39</f>
      </c>
      <c r="O39">
        <f>0+R39</f>
      </c>
      <c r="Q39">
        <f>0+I40+I44+I48+I52+I56+I60+I64</f>
      </c>
      <c>
        <f>0+O40+O44+O48+O52+O56+O60+O64</f>
      </c>
    </row>
    <row r="40" spans="1:16" ht="12.75">
      <c r="A40" s="25" t="s">
        <v>45</v>
      </c>
      <c s="29" t="s">
        <v>156</v>
      </c>
      <c s="29" t="s">
        <v>157</v>
      </c>
      <c s="25" t="s">
        <v>47</v>
      </c>
      <c s="30" t="s">
        <v>158</v>
      </c>
      <c s="31" t="s">
        <v>117</v>
      </c>
      <c s="32">
        <v>552.5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14.75">
      <c r="A41" s="34" t="s">
        <v>50</v>
      </c>
      <c r="E41" s="35" t="s">
        <v>159</v>
      </c>
    </row>
    <row r="42" spans="1:5" ht="25.5">
      <c r="A42" s="36" t="s">
        <v>52</v>
      </c>
      <c r="E42" s="37" t="s">
        <v>160</v>
      </c>
    </row>
    <row r="43" spans="1:5" ht="76.5">
      <c r="A43" t="s">
        <v>53</v>
      </c>
      <c r="E43" s="35" t="s">
        <v>161</v>
      </c>
    </row>
    <row r="44" spans="1:16" ht="12.75">
      <c r="A44" s="25" t="s">
        <v>45</v>
      </c>
      <c s="29" t="s">
        <v>162</v>
      </c>
      <c s="29" t="s">
        <v>163</v>
      </c>
      <c s="25" t="s">
        <v>47</v>
      </c>
      <c s="30" t="s">
        <v>164</v>
      </c>
      <c s="31" t="s">
        <v>136</v>
      </c>
      <c s="32">
        <v>169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165</v>
      </c>
    </row>
    <row r="46" spans="1:5" ht="25.5">
      <c r="A46" s="36" t="s">
        <v>52</v>
      </c>
      <c r="E46" s="37" t="s">
        <v>166</v>
      </c>
    </row>
    <row r="47" spans="1:5" ht="76.5">
      <c r="A47" t="s">
        <v>53</v>
      </c>
      <c r="E47" s="35" t="s">
        <v>167</v>
      </c>
    </row>
    <row r="48" spans="1:16" ht="12.75">
      <c r="A48" s="25" t="s">
        <v>45</v>
      </c>
      <c s="29" t="s">
        <v>168</v>
      </c>
      <c s="29" t="s">
        <v>169</v>
      </c>
      <c s="25" t="s">
        <v>47</v>
      </c>
      <c s="30" t="s">
        <v>170</v>
      </c>
      <c s="31" t="s">
        <v>136</v>
      </c>
      <c s="32">
        <v>2762.5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47</v>
      </c>
    </row>
    <row r="50" spans="1:5" ht="25.5">
      <c r="A50" s="36" t="s">
        <v>52</v>
      </c>
      <c r="E50" s="37" t="s">
        <v>171</v>
      </c>
    </row>
    <row r="51" spans="1:5" ht="51">
      <c r="A51" t="s">
        <v>53</v>
      </c>
      <c r="E51" s="35" t="s">
        <v>172</v>
      </c>
    </row>
    <row r="52" spans="1:16" ht="12.75">
      <c r="A52" s="25" t="s">
        <v>45</v>
      </c>
      <c s="29" t="s">
        <v>173</v>
      </c>
      <c s="29" t="s">
        <v>174</v>
      </c>
      <c s="25" t="s">
        <v>47</v>
      </c>
      <c s="30" t="s">
        <v>175</v>
      </c>
      <c s="31" t="s">
        <v>136</v>
      </c>
      <c s="32">
        <v>2887.5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47</v>
      </c>
    </row>
    <row r="54" spans="1:5" ht="63.75">
      <c r="A54" s="36" t="s">
        <v>52</v>
      </c>
      <c r="E54" s="37" t="s">
        <v>176</v>
      </c>
    </row>
    <row r="55" spans="1:5" ht="51">
      <c r="A55" t="s">
        <v>53</v>
      </c>
      <c r="E55" s="35" t="s">
        <v>172</v>
      </c>
    </row>
    <row r="56" spans="1:16" ht="12.75">
      <c r="A56" s="25" t="s">
        <v>45</v>
      </c>
      <c s="29" t="s">
        <v>177</v>
      </c>
      <c s="29" t="s">
        <v>178</v>
      </c>
      <c s="25" t="s">
        <v>47</v>
      </c>
      <c s="30" t="s">
        <v>179</v>
      </c>
      <c s="31" t="s">
        <v>136</v>
      </c>
      <c s="32">
        <v>2887.5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180</v>
      </c>
    </row>
    <row r="58" spans="1:5" ht="63.75">
      <c r="A58" s="36" t="s">
        <v>52</v>
      </c>
      <c r="E58" s="37" t="s">
        <v>181</v>
      </c>
    </row>
    <row r="59" spans="1:5" ht="140.25">
      <c r="A59" t="s">
        <v>53</v>
      </c>
      <c r="E59" s="35" t="s">
        <v>182</v>
      </c>
    </row>
    <row r="60" spans="1:16" ht="12.75">
      <c r="A60" s="25" t="s">
        <v>45</v>
      </c>
      <c s="29" t="s">
        <v>183</v>
      </c>
      <c s="29" t="s">
        <v>184</v>
      </c>
      <c s="25" t="s">
        <v>47</v>
      </c>
      <c s="30" t="s">
        <v>185</v>
      </c>
      <c s="31" t="s">
        <v>136</v>
      </c>
      <c s="32">
        <v>2762.5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50</v>
      </c>
      <c r="E61" s="35" t="s">
        <v>186</v>
      </c>
    </row>
    <row r="62" spans="1:5" ht="25.5">
      <c r="A62" s="36" t="s">
        <v>52</v>
      </c>
      <c r="E62" s="37" t="s">
        <v>187</v>
      </c>
    </row>
    <row r="63" spans="1:5" ht="140.25">
      <c r="A63" t="s">
        <v>53</v>
      </c>
      <c r="E63" s="35" t="s">
        <v>182</v>
      </c>
    </row>
    <row r="64" spans="1:16" ht="12.75">
      <c r="A64" s="25" t="s">
        <v>45</v>
      </c>
      <c s="29" t="s">
        <v>188</v>
      </c>
      <c s="29" t="s">
        <v>189</v>
      </c>
      <c s="25" t="s">
        <v>47</v>
      </c>
      <c s="30" t="s">
        <v>190</v>
      </c>
      <c s="31" t="s">
        <v>142</v>
      </c>
      <c s="32">
        <v>55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47</v>
      </c>
    </row>
    <row r="66" spans="1:5" ht="25.5">
      <c r="A66" s="36" t="s">
        <v>52</v>
      </c>
      <c r="E66" s="37" t="s">
        <v>191</v>
      </c>
    </row>
    <row r="67" spans="1:5" ht="38.25">
      <c r="A67" t="s">
        <v>53</v>
      </c>
      <c r="E67" s="35" t="s">
        <v>192</v>
      </c>
    </row>
    <row r="68" spans="1:18" ht="12.75" customHeight="1">
      <c r="A68" s="6" t="s">
        <v>43</v>
      </c>
      <c s="6"/>
      <c s="40" t="s">
        <v>193</v>
      </c>
      <c s="6"/>
      <c s="27" t="s">
        <v>194</v>
      </c>
      <c s="6"/>
      <c s="6"/>
      <c s="6"/>
      <c s="41">
        <f>0+Q68</f>
      </c>
      <c r="O68">
        <f>0+R68</f>
      </c>
      <c r="Q68">
        <f>0+I69+I73+I77</f>
      </c>
      <c>
        <f>0+O69+O73+O77</f>
      </c>
    </row>
    <row r="69" spans="1:16" ht="12.75">
      <c r="A69" s="25" t="s">
        <v>45</v>
      </c>
      <c s="29" t="s">
        <v>195</v>
      </c>
      <c s="29" t="s">
        <v>196</v>
      </c>
      <c s="25" t="s">
        <v>47</v>
      </c>
      <c s="30" t="s">
        <v>197</v>
      </c>
      <c s="31" t="s">
        <v>100</v>
      </c>
      <c s="32">
        <v>4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47</v>
      </c>
    </row>
    <row r="71" spans="1:5" ht="12.75">
      <c r="A71" s="36" t="s">
        <v>52</v>
      </c>
      <c r="E71" s="37" t="s">
        <v>47</v>
      </c>
    </row>
    <row r="72" spans="1:5" ht="25.5">
      <c r="A72" t="s">
        <v>53</v>
      </c>
      <c r="E72" s="35" t="s">
        <v>198</v>
      </c>
    </row>
    <row r="73" spans="1:16" ht="12.75">
      <c r="A73" s="25" t="s">
        <v>45</v>
      </c>
      <c s="29" t="s">
        <v>199</v>
      </c>
      <c s="29" t="s">
        <v>200</v>
      </c>
      <c s="25" t="s">
        <v>47</v>
      </c>
      <c s="30" t="s">
        <v>201</v>
      </c>
      <c s="31" t="s">
        <v>100</v>
      </c>
      <c s="32">
        <v>6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47</v>
      </c>
    </row>
    <row r="75" spans="1:5" ht="12.75">
      <c r="A75" s="36" t="s">
        <v>52</v>
      </c>
      <c r="E75" s="37" t="s">
        <v>47</v>
      </c>
    </row>
    <row r="76" spans="1:5" ht="25.5">
      <c r="A76" t="s">
        <v>53</v>
      </c>
      <c r="E76" s="35" t="s">
        <v>198</v>
      </c>
    </row>
    <row r="77" spans="1:16" ht="12.75">
      <c r="A77" s="25" t="s">
        <v>45</v>
      </c>
      <c s="29" t="s">
        <v>202</v>
      </c>
      <c s="29" t="s">
        <v>203</v>
      </c>
      <c s="25" t="s">
        <v>47</v>
      </c>
      <c s="30" t="s">
        <v>204</v>
      </c>
      <c s="31" t="s">
        <v>100</v>
      </c>
      <c s="32">
        <v>7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12.75">
      <c r="A78" s="34" t="s">
        <v>50</v>
      </c>
      <c r="E78" s="35" t="s">
        <v>47</v>
      </c>
    </row>
    <row r="79" spans="1:5" ht="12.75">
      <c r="A79" s="36" t="s">
        <v>52</v>
      </c>
      <c r="E79" s="37" t="s">
        <v>47</v>
      </c>
    </row>
    <row r="80" spans="1:5" ht="25.5">
      <c r="A80" t="s">
        <v>53</v>
      </c>
      <c r="E80" s="35" t="s">
        <v>198</v>
      </c>
    </row>
    <row r="81" spans="1:18" ht="12.75" customHeight="1">
      <c r="A81" s="6" t="s">
        <v>43</v>
      </c>
      <c s="6"/>
      <c s="40" t="s">
        <v>40</v>
      </c>
      <c s="6"/>
      <c s="27" t="s">
        <v>205</v>
      </c>
      <c s="6"/>
      <c s="6"/>
      <c s="6"/>
      <c s="41">
        <f>0+Q81</f>
      </c>
      <c r="O81">
        <f>0+R81</f>
      </c>
      <c r="Q81">
        <f>0+I82+I86+I90+I94</f>
      </c>
      <c>
        <f>0+O82+O86+O90+O94</f>
      </c>
    </row>
    <row r="82" spans="1:16" ht="12.75">
      <c r="A82" s="25" t="s">
        <v>45</v>
      </c>
      <c s="29" t="s">
        <v>206</v>
      </c>
      <c s="29" t="s">
        <v>207</v>
      </c>
      <c s="25" t="s">
        <v>47</v>
      </c>
      <c s="30" t="s">
        <v>208</v>
      </c>
      <c s="31" t="s">
        <v>142</v>
      </c>
      <c s="32">
        <v>6.6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47</v>
      </c>
    </row>
    <row r="84" spans="1:5" ht="63.75">
      <c r="A84" s="36" t="s">
        <v>52</v>
      </c>
      <c r="E84" s="37" t="s">
        <v>209</v>
      </c>
    </row>
    <row r="85" spans="1:5" ht="89.25">
      <c r="A85" t="s">
        <v>53</v>
      </c>
      <c r="E85" s="35" t="s">
        <v>210</v>
      </c>
    </row>
    <row r="86" spans="1:16" ht="12.75">
      <c r="A86" s="25" t="s">
        <v>45</v>
      </c>
      <c s="29" t="s">
        <v>211</v>
      </c>
      <c s="29" t="s">
        <v>212</v>
      </c>
      <c s="25" t="s">
        <v>47</v>
      </c>
      <c s="30" t="s">
        <v>213</v>
      </c>
      <c s="31" t="s">
        <v>136</v>
      </c>
      <c s="32">
        <v>2762.5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47</v>
      </c>
    </row>
    <row r="88" spans="1:5" ht="12.75">
      <c r="A88" s="36" t="s">
        <v>52</v>
      </c>
      <c r="E88" s="37" t="s">
        <v>214</v>
      </c>
    </row>
    <row r="89" spans="1:5" ht="25.5">
      <c r="A89" t="s">
        <v>53</v>
      </c>
      <c r="E89" s="35" t="s">
        <v>215</v>
      </c>
    </row>
    <row r="90" spans="1:16" ht="12.75">
      <c r="A90" s="25" t="s">
        <v>45</v>
      </c>
      <c s="29" t="s">
        <v>216</v>
      </c>
      <c s="29" t="s">
        <v>217</v>
      </c>
      <c s="25" t="s">
        <v>47</v>
      </c>
      <c s="30" t="s">
        <v>218</v>
      </c>
      <c s="31" t="s">
        <v>136</v>
      </c>
      <c s="32">
        <v>2762.5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47</v>
      </c>
    </row>
    <row r="92" spans="1:5" ht="12.75">
      <c r="A92" s="36" t="s">
        <v>52</v>
      </c>
      <c r="E92" s="37" t="s">
        <v>214</v>
      </c>
    </row>
    <row r="93" spans="1:5" ht="25.5">
      <c r="A93" t="s">
        <v>53</v>
      </c>
      <c r="E93" s="35" t="s">
        <v>215</v>
      </c>
    </row>
    <row r="94" spans="1:16" ht="12.75">
      <c r="A94" s="25" t="s">
        <v>45</v>
      </c>
      <c s="29" t="s">
        <v>219</v>
      </c>
      <c s="29" t="s">
        <v>220</v>
      </c>
      <c s="25" t="s">
        <v>47</v>
      </c>
      <c s="30" t="s">
        <v>221</v>
      </c>
      <c s="31" t="s">
        <v>136</v>
      </c>
      <c s="32">
        <v>16.5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47</v>
      </c>
    </row>
    <row r="96" spans="1:5" ht="25.5">
      <c r="A96" s="36" t="s">
        <v>52</v>
      </c>
      <c r="E96" s="37" t="s">
        <v>222</v>
      </c>
    </row>
    <row r="97" spans="1:5" ht="25.5">
      <c r="A97" t="s">
        <v>53</v>
      </c>
      <c r="E97" s="35" t="s">
        <v>215</v>
      </c>
    </row>
    <row r="98" spans="1:18" ht="12.75" customHeight="1">
      <c r="A98" s="6" t="s">
        <v>43</v>
      </c>
      <c s="6"/>
      <c s="40" t="s">
        <v>223</v>
      </c>
      <c s="6"/>
      <c s="27" t="s">
        <v>224</v>
      </c>
      <c s="6"/>
      <c s="6"/>
      <c s="6"/>
      <c s="41">
        <f>0+Q98</f>
      </c>
      <c r="O98">
        <f>0+R98</f>
      </c>
      <c r="Q98">
        <f>0+I99+I103+I107+I111+I115+I119</f>
      </c>
      <c>
        <f>0+O99+O103+O107+O111+O115+O119</f>
      </c>
    </row>
    <row r="99" spans="1:16" ht="25.5">
      <c r="A99" s="25" t="s">
        <v>45</v>
      </c>
      <c s="29" t="s">
        <v>225</v>
      </c>
      <c s="29" t="s">
        <v>226</v>
      </c>
      <c s="25" t="s">
        <v>47</v>
      </c>
      <c s="30" t="s">
        <v>227</v>
      </c>
      <c s="31" t="s">
        <v>142</v>
      </c>
      <c s="32">
        <v>42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47</v>
      </c>
    </row>
    <row r="101" spans="1:5" ht="25.5">
      <c r="A101" s="36" t="s">
        <v>52</v>
      </c>
      <c r="E101" s="37" t="s">
        <v>228</v>
      </c>
    </row>
    <row r="102" spans="1:5" ht="127.5">
      <c r="A102" t="s">
        <v>53</v>
      </c>
      <c r="E102" s="35" t="s">
        <v>229</v>
      </c>
    </row>
    <row r="103" spans="1:16" ht="25.5">
      <c r="A103" s="25" t="s">
        <v>45</v>
      </c>
      <c s="29" t="s">
        <v>230</v>
      </c>
      <c s="29" t="s">
        <v>231</v>
      </c>
      <c s="25" t="s">
        <v>47</v>
      </c>
      <c s="30" t="s">
        <v>232</v>
      </c>
      <c s="31" t="s">
        <v>142</v>
      </c>
      <c s="32">
        <v>20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47</v>
      </c>
    </row>
    <row r="105" spans="1:5" ht="38.25">
      <c r="A105" s="36" t="s">
        <v>52</v>
      </c>
      <c r="E105" s="37" t="s">
        <v>233</v>
      </c>
    </row>
    <row r="106" spans="1:5" ht="38.25">
      <c r="A106" t="s">
        <v>53</v>
      </c>
      <c r="E106" s="35" t="s">
        <v>234</v>
      </c>
    </row>
    <row r="107" spans="1:16" ht="12.75">
      <c r="A107" s="25" t="s">
        <v>45</v>
      </c>
      <c s="29" t="s">
        <v>235</v>
      </c>
      <c s="29" t="s">
        <v>236</v>
      </c>
      <c s="25" t="s">
        <v>47</v>
      </c>
      <c s="30" t="s">
        <v>237</v>
      </c>
      <c s="31" t="s">
        <v>100</v>
      </c>
      <c s="32">
        <v>14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47</v>
      </c>
    </row>
    <row r="109" spans="1:5" ht="51">
      <c r="A109" s="36" t="s">
        <v>52</v>
      </c>
      <c r="E109" s="37" t="s">
        <v>238</v>
      </c>
    </row>
    <row r="110" spans="1:5" ht="51">
      <c r="A110" t="s">
        <v>53</v>
      </c>
      <c r="E110" s="35" t="s">
        <v>239</v>
      </c>
    </row>
    <row r="111" spans="1:16" ht="12.75">
      <c r="A111" s="25" t="s">
        <v>45</v>
      </c>
      <c s="29" t="s">
        <v>240</v>
      </c>
      <c s="29" t="s">
        <v>241</v>
      </c>
      <c s="25" t="s">
        <v>47</v>
      </c>
      <c s="30" t="s">
        <v>242</v>
      </c>
      <c s="31" t="s">
        <v>100</v>
      </c>
      <c s="32">
        <v>11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12.75">
      <c r="A112" s="34" t="s">
        <v>50</v>
      </c>
      <c r="E112" s="35" t="s">
        <v>47</v>
      </c>
    </row>
    <row r="113" spans="1:5" ht="12.75">
      <c r="A113" s="36" t="s">
        <v>52</v>
      </c>
      <c r="E113" s="37" t="s">
        <v>47</v>
      </c>
    </row>
    <row r="114" spans="1:5" ht="12.75">
      <c r="A114" t="s">
        <v>53</v>
      </c>
      <c r="E114" s="35" t="s">
        <v>243</v>
      </c>
    </row>
    <row r="115" spans="1:16" ht="25.5">
      <c r="A115" s="25" t="s">
        <v>45</v>
      </c>
      <c s="29" t="s">
        <v>244</v>
      </c>
      <c s="29" t="s">
        <v>245</v>
      </c>
      <c s="25" t="s">
        <v>47</v>
      </c>
      <c s="30" t="s">
        <v>246</v>
      </c>
      <c s="31" t="s">
        <v>136</v>
      </c>
      <c s="32">
        <v>106.25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47</v>
      </c>
    </row>
    <row r="117" spans="1:5" ht="25.5">
      <c r="A117" s="36" t="s">
        <v>52</v>
      </c>
      <c r="E117" s="37" t="s">
        <v>247</v>
      </c>
    </row>
    <row r="118" spans="1:5" ht="38.25">
      <c r="A118" t="s">
        <v>53</v>
      </c>
      <c r="E118" s="35" t="s">
        <v>248</v>
      </c>
    </row>
    <row r="119" spans="1:16" ht="12.75">
      <c r="A119" s="25" t="s">
        <v>45</v>
      </c>
      <c s="29" t="s">
        <v>249</v>
      </c>
      <c s="29" t="s">
        <v>250</v>
      </c>
      <c s="25" t="s">
        <v>47</v>
      </c>
      <c s="30" t="s">
        <v>251</v>
      </c>
      <c s="31" t="s">
        <v>142</v>
      </c>
      <c s="32">
        <v>55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47</v>
      </c>
    </row>
    <row r="121" spans="1:5" ht="12.75">
      <c r="A121" s="36" t="s">
        <v>52</v>
      </c>
      <c r="E121" s="37" t="s">
        <v>47</v>
      </c>
    </row>
    <row r="122" spans="1:5" ht="25.5">
      <c r="A122" t="s">
        <v>53</v>
      </c>
      <c r="E122" s="35" t="s">
        <v>252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0+O8+O17+O58+O63+O88+O97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253</v>
      </c>
      <c s="38">
        <f>0+I8+I17+I58+I63+I88+I97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253</v>
      </c>
      <c s="6"/>
      <c s="18" t="s">
        <v>254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25.5">
      <c r="A9" s="25" t="s">
        <v>45</v>
      </c>
      <c s="29" t="s">
        <v>29</v>
      </c>
      <c s="29" t="s">
        <v>255</v>
      </c>
      <c s="25" t="s">
        <v>47</v>
      </c>
      <c s="30" t="s">
        <v>256</v>
      </c>
      <c s="31" t="s">
        <v>124</v>
      </c>
      <c s="32">
        <v>109.62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52</v>
      </c>
      <c r="E11" s="37" t="s">
        <v>257</v>
      </c>
    </row>
    <row r="12" spans="1:5" ht="140.25">
      <c r="A12" t="s">
        <v>53</v>
      </c>
      <c r="E12" s="35" t="s">
        <v>258</v>
      </c>
    </row>
    <row r="13" spans="1:16" ht="25.5">
      <c r="A13" s="25" t="s">
        <v>45</v>
      </c>
      <c s="29" t="s">
        <v>23</v>
      </c>
      <c s="29" t="s">
        <v>259</v>
      </c>
      <c s="25" t="s">
        <v>47</v>
      </c>
      <c s="30" t="s">
        <v>260</v>
      </c>
      <c s="31" t="s">
        <v>124</v>
      </c>
      <c s="32">
        <v>10.56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52</v>
      </c>
      <c r="E15" s="37" t="s">
        <v>261</v>
      </c>
    </row>
    <row r="16" spans="1:5" ht="140.25">
      <c r="A16" t="s">
        <v>53</v>
      </c>
      <c r="E16" s="35" t="s">
        <v>258</v>
      </c>
    </row>
    <row r="17" spans="1:18" ht="12.75" customHeight="1">
      <c r="A17" s="6" t="s">
        <v>43</v>
      </c>
      <c s="6"/>
      <c s="40" t="s">
        <v>29</v>
      </c>
      <c s="6"/>
      <c s="27" t="s">
        <v>127</v>
      </c>
      <c s="6"/>
      <c s="6"/>
      <c s="6"/>
      <c s="41">
        <f>0+Q17</f>
      </c>
      <c r="O17">
        <f>0+R17</f>
      </c>
      <c r="Q17">
        <f>0+I18+I22+I26+I30+I34+I38+I42+I46+I50+I54</f>
      </c>
      <c>
        <f>0+O18+O22+O26+O30+O34+O38+O42+O46+O50+O54</f>
      </c>
    </row>
    <row r="18" spans="1:16" ht="12.75">
      <c r="A18" s="25" t="s">
        <v>45</v>
      </c>
      <c s="29" t="s">
        <v>22</v>
      </c>
      <c s="29" t="s">
        <v>262</v>
      </c>
      <c s="25" t="s">
        <v>47</v>
      </c>
      <c s="30" t="s">
        <v>263</v>
      </c>
      <c s="31" t="s">
        <v>117</v>
      </c>
      <c s="32">
        <v>4.4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12.75">
      <c r="A20" s="36" t="s">
        <v>52</v>
      </c>
      <c r="E20" s="37" t="s">
        <v>264</v>
      </c>
    </row>
    <row r="21" spans="1:5" ht="63.75">
      <c r="A21" t="s">
        <v>53</v>
      </c>
      <c r="E21" s="35" t="s">
        <v>265</v>
      </c>
    </row>
    <row r="22" spans="1:16" ht="12.75">
      <c r="A22" s="25" t="s">
        <v>45</v>
      </c>
      <c s="29" t="s">
        <v>33</v>
      </c>
      <c s="29" t="s">
        <v>266</v>
      </c>
      <c s="25" t="s">
        <v>47</v>
      </c>
      <c s="30" t="s">
        <v>267</v>
      </c>
      <c s="31" t="s">
        <v>142</v>
      </c>
      <c s="32">
        <v>20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12.75">
      <c r="A24" s="36" t="s">
        <v>52</v>
      </c>
      <c r="E24" s="37" t="s">
        <v>268</v>
      </c>
    </row>
    <row r="25" spans="1:5" ht="63.75">
      <c r="A25" t="s">
        <v>53</v>
      </c>
      <c r="E25" s="35" t="s">
        <v>265</v>
      </c>
    </row>
    <row r="26" spans="1:16" ht="12.75">
      <c r="A26" s="25" t="s">
        <v>45</v>
      </c>
      <c s="29" t="s">
        <v>35</v>
      </c>
      <c s="29" t="s">
        <v>269</v>
      </c>
      <c s="25" t="s">
        <v>47</v>
      </c>
      <c s="30" t="s">
        <v>270</v>
      </c>
      <c s="31" t="s">
        <v>117</v>
      </c>
      <c s="32">
        <v>51.9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12.75">
      <c r="A28" s="36" t="s">
        <v>52</v>
      </c>
      <c r="E28" s="37" t="s">
        <v>271</v>
      </c>
    </row>
    <row r="29" spans="1:5" ht="369.75">
      <c r="A29" t="s">
        <v>53</v>
      </c>
      <c r="E29" s="35" t="s">
        <v>272</v>
      </c>
    </row>
    <row r="30" spans="1:16" ht="12.75">
      <c r="A30" s="25" t="s">
        <v>45</v>
      </c>
      <c s="29" t="s">
        <v>37</v>
      </c>
      <c s="29" t="s">
        <v>273</v>
      </c>
      <c s="25" t="s">
        <v>47</v>
      </c>
      <c s="30" t="s">
        <v>274</v>
      </c>
      <c s="31" t="s">
        <v>117</v>
      </c>
      <c s="32">
        <v>30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47</v>
      </c>
    </row>
    <row r="32" spans="1:5" ht="12.75">
      <c r="A32" s="36" t="s">
        <v>52</v>
      </c>
      <c r="E32" s="37" t="s">
        <v>275</v>
      </c>
    </row>
    <row r="33" spans="1:5" ht="318.75">
      <c r="A33" t="s">
        <v>53</v>
      </c>
      <c r="E33" s="35" t="s">
        <v>276</v>
      </c>
    </row>
    <row r="34" spans="1:16" ht="12.75">
      <c r="A34" s="25" t="s">
        <v>45</v>
      </c>
      <c s="29" t="s">
        <v>277</v>
      </c>
      <c s="29" t="s">
        <v>278</v>
      </c>
      <c s="25" t="s">
        <v>47</v>
      </c>
      <c s="30" t="s">
        <v>279</v>
      </c>
      <c s="31" t="s">
        <v>117</v>
      </c>
      <c s="32">
        <v>60.9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38.25">
      <c r="A36" s="36" t="s">
        <v>52</v>
      </c>
      <c r="E36" s="37" t="s">
        <v>280</v>
      </c>
    </row>
    <row r="37" spans="1:5" ht="191.25">
      <c r="A37" t="s">
        <v>53</v>
      </c>
      <c r="E37" s="35" t="s">
        <v>281</v>
      </c>
    </row>
    <row r="38" spans="1:16" ht="12.75">
      <c r="A38" s="25" t="s">
        <v>45</v>
      </c>
      <c s="29" t="s">
        <v>193</v>
      </c>
      <c s="29" t="s">
        <v>282</v>
      </c>
      <c s="25" t="s">
        <v>47</v>
      </c>
      <c s="30" t="s">
        <v>283</v>
      </c>
      <c s="31" t="s">
        <v>117</v>
      </c>
      <c s="32">
        <v>21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47</v>
      </c>
    </row>
    <row r="40" spans="1:5" ht="12.75">
      <c r="A40" s="36" t="s">
        <v>52</v>
      </c>
      <c r="E40" s="37" t="s">
        <v>284</v>
      </c>
    </row>
    <row r="41" spans="1:5" ht="229.5">
      <c r="A41" t="s">
        <v>53</v>
      </c>
      <c r="E41" s="35" t="s">
        <v>285</v>
      </c>
    </row>
    <row r="42" spans="1:16" ht="12.75">
      <c r="A42" s="25" t="s">
        <v>45</v>
      </c>
      <c s="29" t="s">
        <v>40</v>
      </c>
      <c s="29" t="s">
        <v>286</v>
      </c>
      <c s="25" t="s">
        <v>47</v>
      </c>
      <c s="30" t="s">
        <v>287</v>
      </c>
      <c s="31" t="s">
        <v>117</v>
      </c>
      <c s="32">
        <v>7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47</v>
      </c>
    </row>
    <row r="44" spans="1:5" ht="12.75">
      <c r="A44" s="36" t="s">
        <v>52</v>
      </c>
      <c r="E44" s="37" t="s">
        <v>288</v>
      </c>
    </row>
    <row r="45" spans="1:5" ht="293.25">
      <c r="A45" t="s">
        <v>53</v>
      </c>
      <c r="E45" s="35" t="s">
        <v>289</v>
      </c>
    </row>
    <row r="46" spans="1:16" ht="12.75">
      <c r="A46" s="25" t="s">
        <v>45</v>
      </c>
      <c s="29" t="s">
        <v>42</v>
      </c>
      <c s="29" t="s">
        <v>290</v>
      </c>
      <c s="25" t="s">
        <v>47</v>
      </c>
      <c s="30" t="s">
        <v>291</v>
      </c>
      <c s="31" t="s">
        <v>136</v>
      </c>
      <c s="32">
        <v>103.5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47</v>
      </c>
    </row>
    <row r="48" spans="1:5" ht="12.75">
      <c r="A48" s="36" t="s">
        <v>52</v>
      </c>
      <c r="E48" s="37" t="s">
        <v>292</v>
      </c>
    </row>
    <row r="49" spans="1:5" ht="25.5">
      <c r="A49" t="s">
        <v>53</v>
      </c>
      <c r="E49" s="35" t="s">
        <v>293</v>
      </c>
    </row>
    <row r="50" spans="1:16" ht="12.75">
      <c r="A50" s="25" t="s">
        <v>45</v>
      </c>
      <c s="29" t="s">
        <v>294</v>
      </c>
      <c s="29" t="s">
        <v>295</v>
      </c>
      <c s="25" t="s">
        <v>47</v>
      </c>
      <c s="30" t="s">
        <v>296</v>
      </c>
      <c s="31" t="s">
        <v>136</v>
      </c>
      <c s="32">
        <v>18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47</v>
      </c>
    </row>
    <row r="52" spans="1:5" ht="12.75">
      <c r="A52" s="36" t="s">
        <v>52</v>
      </c>
      <c r="E52" s="37" t="s">
        <v>297</v>
      </c>
    </row>
    <row r="53" spans="1:5" ht="38.25">
      <c r="A53" t="s">
        <v>53</v>
      </c>
      <c r="E53" s="35" t="s">
        <v>298</v>
      </c>
    </row>
    <row r="54" spans="1:16" ht="12.75">
      <c r="A54" s="25" t="s">
        <v>45</v>
      </c>
      <c s="29" t="s">
        <v>299</v>
      </c>
      <c s="29" t="s">
        <v>300</v>
      </c>
      <c s="25" t="s">
        <v>47</v>
      </c>
      <c s="30" t="s">
        <v>301</v>
      </c>
      <c s="31" t="s">
        <v>136</v>
      </c>
      <c s="32">
        <v>18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47</v>
      </c>
    </row>
    <row r="56" spans="1:5" ht="12.75">
      <c r="A56" s="36" t="s">
        <v>52</v>
      </c>
      <c r="E56" s="37" t="s">
        <v>297</v>
      </c>
    </row>
    <row r="57" spans="1:5" ht="25.5">
      <c r="A57" t="s">
        <v>53</v>
      </c>
      <c r="E57" s="35" t="s">
        <v>302</v>
      </c>
    </row>
    <row r="58" spans="1:18" ht="12.75" customHeight="1">
      <c r="A58" s="6" t="s">
        <v>43</v>
      </c>
      <c s="6"/>
      <c s="40" t="s">
        <v>33</v>
      </c>
      <c s="6"/>
      <c s="27" t="s">
        <v>148</v>
      </c>
      <c s="6"/>
      <c s="6"/>
      <c s="6"/>
      <c s="41">
        <f>0+Q58</f>
      </c>
      <c r="O58">
        <f>0+R58</f>
      </c>
      <c r="Q58">
        <f>0+I59</f>
      </c>
      <c>
        <f>0+O59</f>
      </c>
    </row>
    <row r="59" spans="1:16" ht="12.75">
      <c r="A59" s="25" t="s">
        <v>45</v>
      </c>
      <c s="29" t="s">
        <v>303</v>
      </c>
      <c s="29" t="s">
        <v>304</v>
      </c>
      <c s="25" t="s">
        <v>47</v>
      </c>
      <c s="30" t="s">
        <v>305</v>
      </c>
      <c s="31" t="s">
        <v>117</v>
      </c>
      <c s="32">
        <v>2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47</v>
      </c>
    </row>
    <row r="61" spans="1:5" ht="12.75">
      <c r="A61" s="36" t="s">
        <v>52</v>
      </c>
      <c r="E61" s="37" t="s">
        <v>306</v>
      </c>
    </row>
    <row r="62" spans="1:5" ht="38.25">
      <c r="A62" t="s">
        <v>53</v>
      </c>
      <c r="E62" s="35" t="s">
        <v>307</v>
      </c>
    </row>
    <row r="63" spans="1:18" ht="12.75" customHeight="1">
      <c r="A63" s="6" t="s">
        <v>43</v>
      </c>
      <c s="6"/>
      <c s="40" t="s">
        <v>35</v>
      </c>
      <c s="6"/>
      <c s="27" t="s">
        <v>155</v>
      </c>
      <c s="6"/>
      <c s="6"/>
      <c s="6"/>
      <c s="41">
        <f>0+Q63</f>
      </c>
      <c r="O63">
        <f>0+R63</f>
      </c>
      <c r="Q63">
        <f>0+I64+I68+I72+I76+I80+I84</f>
      </c>
      <c>
        <f>0+O64+O68+O72+O76+O80+O84</f>
      </c>
    </row>
    <row r="64" spans="1:16" ht="12.75">
      <c r="A64" s="25" t="s">
        <v>45</v>
      </c>
      <c s="29" t="s">
        <v>308</v>
      </c>
      <c s="29" t="s">
        <v>309</v>
      </c>
      <c s="25" t="s">
        <v>47</v>
      </c>
      <c s="30" t="s">
        <v>310</v>
      </c>
      <c s="31" t="s">
        <v>136</v>
      </c>
      <c s="32">
        <v>104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47</v>
      </c>
    </row>
    <row r="66" spans="1:5" ht="12.75">
      <c r="A66" s="36" t="s">
        <v>52</v>
      </c>
      <c r="E66" s="37" t="s">
        <v>311</v>
      </c>
    </row>
    <row r="67" spans="1:5" ht="51">
      <c r="A67" t="s">
        <v>53</v>
      </c>
      <c r="E67" s="35" t="s">
        <v>312</v>
      </c>
    </row>
    <row r="68" spans="1:16" ht="12.75">
      <c r="A68" s="25" t="s">
        <v>45</v>
      </c>
      <c s="29" t="s">
        <v>313</v>
      </c>
      <c s="29" t="s">
        <v>169</v>
      </c>
      <c s="25" t="s">
        <v>47</v>
      </c>
      <c s="30" t="s">
        <v>314</v>
      </c>
      <c s="31" t="s">
        <v>136</v>
      </c>
      <c s="32">
        <v>52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47</v>
      </c>
    </row>
    <row r="70" spans="1:5" ht="12.75">
      <c r="A70" s="36" t="s">
        <v>52</v>
      </c>
      <c r="E70" s="37" t="s">
        <v>315</v>
      </c>
    </row>
    <row r="71" spans="1:5" ht="51">
      <c r="A71" t="s">
        <v>53</v>
      </c>
      <c r="E71" s="35" t="s">
        <v>316</v>
      </c>
    </row>
    <row r="72" spans="1:16" ht="12.75">
      <c r="A72" s="25" t="s">
        <v>45</v>
      </c>
      <c s="29" t="s">
        <v>317</v>
      </c>
      <c s="29" t="s">
        <v>318</v>
      </c>
      <c s="25" t="s">
        <v>47</v>
      </c>
      <c s="30" t="s">
        <v>319</v>
      </c>
      <c s="31" t="s">
        <v>136</v>
      </c>
      <c s="32">
        <v>52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12.75">
      <c r="A73" s="34" t="s">
        <v>50</v>
      </c>
      <c r="E73" s="35" t="s">
        <v>47</v>
      </c>
    </row>
    <row r="74" spans="1:5" ht="12.75">
      <c r="A74" s="36" t="s">
        <v>52</v>
      </c>
      <c r="E74" s="37" t="s">
        <v>320</v>
      </c>
    </row>
    <row r="75" spans="1:5" ht="51">
      <c r="A75" t="s">
        <v>53</v>
      </c>
      <c r="E75" s="35" t="s">
        <v>316</v>
      </c>
    </row>
    <row r="76" spans="1:16" ht="12.75">
      <c r="A76" s="25" t="s">
        <v>45</v>
      </c>
      <c s="29" t="s">
        <v>321</v>
      </c>
      <c s="29" t="s">
        <v>178</v>
      </c>
      <c s="25" t="s">
        <v>47</v>
      </c>
      <c s="30" t="s">
        <v>179</v>
      </c>
      <c s="31" t="s">
        <v>136</v>
      </c>
      <c s="32">
        <v>52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47</v>
      </c>
    </row>
    <row r="78" spans="1:5" ht="12.75">
      <c r="A78" s="36" t="s">
        <v>52</v>
      </c>
      <c r="E78" s="37" t="s">
        <v>322</v>
      </c>
    </row>
    <row r="79" spans="1:5" ht="140.25">
      <c r="A79" t="s">
        <v>53</v>
      </c>
      <c r="E79" s="35" t="s">
        <v>323</v>
      </c>
    </row>
    <row r="80" spans="1:16" ht="12.75">
      <c r="A80" s="25" t="s">
        <v>45</v>
      </c>
      <c s="29" t="s">
        <v>121</v>
      </c>
      <c s="29" t="s">
        <v>184</v>
      </c>
      <c s="25" t="s">
        <v>47</v>
      </c>
      <c s="30" t="s">
        <v>185</v>
      </c>
      <c s="31" t="s">
        <v>136</v>
      </c>
      <c s="32">
        <v>52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12.75">
      <c r="A81" s="34" t="s">
        <v>50</v>
      </c>
      <c r="E81" s="35" t="s">
        <v>47</v>
      </c>
    </row>
    <row r="82" spans="1:5" ht="12.75">
      <c r="A82" s="36" t="s">
        <v>52</v>
      </c>
      <c r="E82" s="37" t="s">
        <v>322</v>
      </c>
    </row>
    <row r="83" spans="1:5" ht="140.25">
      <c r="A83" t="s">
        <v>53</v>
      </c>
      <c r="E83" s="35" t="s">
        <v>323</v>
      </c>
    </row>
    <row r="84" spans="1:16" ht="12.75">
      <c r="A84" s="25" t="s">
        <v>45</v>
      </c>
      <c s="29" t="s">
        <v>324</v>
      </c>
      <c s="29" t="s">
        <v>189</v>
      </c>
      <c s="25" t="s">
        <v>47</v>
      </c>
      <c s="30" t="s">
        <v>325</v>
      </c>
      <c s="31" t="s">
        <v>142</v>
      </c>
      <c s="32">
        <v>24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47</v>
      </c>
    </row>
    <row r="86" spans="1:5" ht="12.75">
      <c r="A86" s="36" t="s">
        <v>52</v>
      </c>
      <c r="E86" s="37" t="s">
        <v>326</v>
      </c>
    </row>
    <row r="87" spans="1:5" ht="38.25">
      <c r="A87" t="s">
        <v>53</v>
      </c>
      <c r="E87" s="35" t="s">
        <v>327</v>
      </c>
    </row>
    <row r="88" spans="1:18" ht="12.75" customHeight="1">
      <c r="A88" s="6" t="s">
        <v>43</v>
      </c>
      <c s="6"/>
      <c s="40" t="s">
        <v>193</v>
      </c>
      <c s="6"/>
      <c s="27" t="s">
        <v>194</v>
      </c>
      <c s="6"/>
      <c s="6"/>
      <c s="6"/>
      <c s="41">
        <f>0+Q88</f>
      </c>
      <c r="O88">
        <f>0+R88</f>
      </c>
      <c r="Q88">
        <f>0+I89+I93</f>
      </c>
      <c>
        <f>0+O89+O93</f>
      </c>
    </row>
    <row r="89" spans="1:16" ht="12.75">
      <c r="A89" s="25" t="s">
        <v>45</v>
      </c>
      <c s="29" t="s">
        <v>77</v>
      </c>
      <c s="29" t="s">
        <v>328</v>
      </c>
      <c s="25" t="s">
        <v>47</v>
      </c>
      <c s="30" t="s">
        <v>329</v>
      </c>
      <c s="31" t="s">
        <v>142</v>
      </c>
      <c s="32">
        <v>25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12.75">
      <c r="A90" s="34" t="s">
        <v>50</v>
      </c>
      <c r="E90" s="35" t="s">
        <v>47</v>
      </c>
    </row>
    <row r="91" spans="1:5" ht="12.75">
      <c r="A91" s="36" t="s">
        <v>52</v>
      </c>
      <c r="E91" s="37" t="s">
        <v>330</v>
      </c>
    </row>
    <row r="92" spans="1:5" ht="255">
      <c r="A92" t="s">
        <v>53</v>
      </c>
      <c r="E92" s="35" t="s">
        <v>331</v>
      </c>
    </row>
    <row r="93" spans="1:16" ht="12.75">
      <c r="A93" s="25" t="s">
        <v>45</v>
      </c>
      <c s="29" t="s">
        <v>332</v>
      </c>
      <c s="29" t="s">
        <v>333</v>
      </c>
      <c s="25" t="s">
        <v>47</v>
      </c>
      <c s="30" t="s">
        <v>334</v>
      </c>
      <c s="31" t="s">
        <v>100</v>
      </c>
      <c s="32">
        <v>8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12.75">
      <c r="A94" s="34" t="s">
        <v>50</v>
      </c>
      <c r="E94" s="35" t="s">
        <v>47</v>
      </c>
    </row>
    <row r="95" spans="1:5" ht="12.75">
      <c r="A95" s="36" t="s">
        <v>52</v>
      </c>
      <c r="E95" s="37" t="s">
        <v>335</v>
      </c>
    </row>
    <row r="96" spans="1:5" ht="76.5">
      <c r="A96" t="s">
        <v>53</v>
      </c>
      <c r="E96" s="35" t="s">
        <v>336</v>
      </c>
    </row>
    <row r="97" spans="1:18" ht="12.75" customHeight="1">
      <c r="A97" s="6" t="s">
        <v>43</v>
      </c>
      <c s="6"/>
      <c s="40" t="s">
        <v>40</v>
      </c>
      <c s="6"/>
      <c s="27" t="s">
        <v>205</v>
      </c>
      <c s="6"/>
      <c s="6"/>
      <c s="6"/>
      <c s="41">
        <f>0+Q97</f>
      </c>
      <c r="O97">
        <f>0+R97</f>
      </c>
      <c r="Q97">
        <f>0+I98+I102+I106+I110</f>
      </c>
      <c>
        <f>0+O98+O102+O106+O110</f>
      </c>
    </row>
    <row r="98" spans="1:16" ht="12.75">
      <c r="A98" s="25" t="s">
        <v>45</v>
      </c>
      <c s="29" t="s">
        <v>337</v>
      </c>
      <c s="29" t="s">
        <v>338</v>
      </c>
      <c s="25" t="s">
        <v>47</v>
      </c>
      <c s="30" t="s">
        <v>339</v>
      </c>
      <c s="31" t="s">
        <v>142</v>
      </c>
      <c s="32">
        <v>287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47</v>
      </c>
    </row>
    <row r="100" spans="1:5" ht="51">
      <c r="A100" s="36" t="s">
        <v>52</v>
      </c>
      <c r="E100" s="37" t="s">
        <v>340</v>
      </c>
    </row>
    <row r="101" spans="1:5" ht="51">
      <c r="A101" t="s">
        <v>53</v>
      </c>
      <c r="E101" s="35" t="s">
        <v>341</v>
      </c>
    </row>
    <row r="102" spans="1:16" ht="12.75">
      <c r="A102" s="25" t="s">
        <v>45</v>
      </c>
      <c s="29" t="s">
        <v>342</v>
      </c>
      <c s="29" t="s">
        <v>343</v>
      </c>
      <c s="25" t="s">
        <v>93</v>
      </c>
      <c s="30" t="s">
        <v>344</v>
      </c>
      <c s="31" t="s">
        <v>142</v>
      </c>
      <c s="32">
        <v>58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345</v>
      </c>
    </row>
    <row r="104" spans="1:5" ht="12.75">
      <c r="A104" s="36" t="s">
        <v>52</v>
      </c>
      <c r="E104" s="37" t="s">
        <v>346</v>
      </c>
    </row>
    <row r="105" spans="1:5" ht="51">
      <c r="A105" t="s">
        <v>53</v>
      </c>
      <c r="E105" s="35" t="s">
        <v>341</v>
      </c>
    </row>
    <row r="106" spans="1:16" ht="12.75">
      <c r="A106" s="25" t="s">
        <v>45</v>
      </c>
      <c s="29" t="s">
        <v>347</v>
      </c>
      <c s="29" t="s">
        <v>250</v>
      </c>
      <c s="25" t="s">
        <v>47</v>
      </c>
      <c s="30" t="s">
        <v>348</v>
      </c>
      <c s="31" t="s">
        <v>142</v>
      </c>
      <c s="32">
        <v>24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47</v>
      </c>
    </row>
    <row r="108" spans="1:5" ht="12.75">
      <c r="A108" s="36" t="s">
        <v>52</v>
      </c>
      <c r="E108" s="37" t="s">
        <v>326</v>
      </c>
    </row>
    <row r="109" spans="1:5" ht="25.5">
      <c r="A109" t="s">
        <v>53</v>
      </c>
      <c r="E109" s="35" t="s">
        <v>349</v>
      </c>
    </row>
    <row r="110" spans="1:16" ht="12.75">
      <c r="A110" s="25" t="s">
        <v>45</v>
      </c>
      <c s="29" t="s">
        <v>350</v>
      </c>
      <c s="29" t="s">
        <v>351</v>
      </c>
      <c s="25" t="s">
        <v>47</v>
      </c>
      <c s="30" t="s">
        <v>352</v>
      </c>
      <c s="31" t="s">
        <v>100</v>
      </c>
      <c s="32">
        <v>6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47</v>
      </c>
    </row>
    <row r="112" spans="1:5" ht="12.75">
      <c r="A112" s="36" t="s">
        <v>52</v>
      </c>
      <c r="E112" s="37" t="s">
        <v>353</v>
      </c>
    </row>
    <row r="113" spans="1:5" ht="89.25">
      <c r="A113" t="s">
        <v>53</v>
      </c>
      <c r="E113" s="35" t="s">
        <v>354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355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355</v>
      </c>
      <c s="6"/>
      <c s="18" t="s">
        <v>356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337</v>
      </c>
      <c s="29" t="s">
        <v>357</v>
      </c>
      <c s="25" t="s">
        <v>47</v>
      </c>
      <c s="30" t="s">
        <v>358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359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360</v>
      </c>
    </row>
    <row r="13" spans="1:16" ht="12.75">
      <c r="A13" s="25" t="s">
        <v>45</v>
      </c>
      <c s="29" t="s">
        <v>342</v>
      </c>
      <c s="29" t="s">
        <v>361</v>
      </c>
      <c s="25" t="s">
        <v>47</v>
      </c>
      <c s="30" t="s">
        <v>362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51">
      <c r="A14" s="34" t="s">
        <v>50</v>
      </c>
      <c r="E14" s="35" t="s">
        <v>363</v>
      </c>
    </row>
    <row r="15" spans="1:5" ht="12.75">
      <c r="A15" s="36" t="s">
        <v>52</v>
      </c>
      <c r="E15" s="37" t="s">
        <v>47</v>
      </c>
    </row>
    <row r="16" spans="1:5" ht="12.75">
      <c r="A16" t="s">
        <v>53</v>
      </c>
      <c r="E16" s="35" t="s">
        <v>360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